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tabRatio="590" activeTab="1"/>
  </bookViews>
  <sheets>
    <sheet name="financial position" sheetId="1" r:id="rId1"/>
    <sheet name="statement of changesInEquity" sheetId="2" r:id="rId2"/>
    <sheet name="incomestatement" sheetId="3" r:id="rId3"/>
    <sheet name="comprehensive income" sheetId="4" r:id="rId4"/>
    <sheet name="CSHFLW" sheetId="5" r:id="rId5"/>
  </sheets>
  <definedNames>
    <definedName name="_xlnm.Print_Area" localSheetId="4">'CSHFLW'!$A$1:$E$72</definedName>
    <definedName name="_xlnm.Print_Area" localSheetId="0">'financial position'!$B$3:$G$66</definedName>
    <definedName name="_xlnm.Print_Area" localSheetId="2">'incomestatement'!$A$1:$G$55</definedName>
    <definedName name="_xlnm.Print_Area" localSheetId="1">'statement of changesInEquity'!$A$1:$J$105</definedName>
  </definedNames>
  <calcPr fullCalcOnLoad="1"/>
</workbook>
</file>

<file path=xl/sharedStrings.xml><?xml version="1.0" encoding="utf-8"?>
<sst xmlns="http://schemas.openxmlformats.org/spreadsheetml/2006/main" count="272" uniqueCount="158">
  <si>
    <t>RM'000</t>
  </si>
  <si>
    <t xml:space="preserve"> </t>
  </si>
  <si>
    <t>Total assets</t>
  </si>
  <si>
    <t xml:space="preserve">PACIFIC &amp; ORIENT BERHAD </t>
  </si>
  <si>
    <t>(Company No: 308366-H)</t>
  </si>
  <si>
    <t xml:space="preserve">As At </t>
  </si>
  <si>
    <t>ASSETS</t>
  </si>
  <si>
    <t>LIABILITIES</t>
  </si>
  <si>
    <t>Total liabilities</t>
  </si>
  <si>
    <t>Share capital</t>
  </si>
  <si>
    <t>Loans</t>
  </si>
  <si>
    <t>Cash and bank balances</t>
  </si>
  <si>
    <t>Property, plant and equipment</t>
  </si>
  <si>
    <t>PACIFIC &amp; ORIENT BERHAD</t>
  </si>
  <si>
    <t xml:space="preserve">Quarter ended </t>
  </si>
  <si>
    <t>Revenue</t>
  </si>
  <si>
    <t xml:space="preserve">Finance costs </t>
  </si>
  <si>
    <t>Total</t>
  </si>
  <si>
    <t>Goodwill on consolidation</t>
  </si>
  <si>
    <t>CONDENSED CONSOLIDATED INCOME STATEMENT</t>
  </si>
  <si>
    <t>CONDENSED CONSOLIDATED STATEMENTS OF CHANGES IN EQUITY</t>
  </si>
  <si>
    <t>Investment income received</t>
  </si>
  <si>
    <t>Interest paid</t>
  </si>
  <si>
    <t>Effects of exchange rate changes on cash and cash equivalents</t>
  </si>
  <si>
    <t>Cash and cash equivalents comprise the following:</t>
  </si>
  <si>
    <t>CASH FLOW FROM OPERATING ACTIVITIES</t>
  </si>
  <si>
    <t>CASH FLOW FROM INVESTING ACTIVITIES</t>
  </si>
  <si>
    <t>CASH FLOW FROM FINANCING ACTIVITIES</t>
  </si>
  <si>
    <t>Purchase of property, plant and equipment</t>
  </si>
  <si>
    <t>Cash and cash equivalents at beginning of year</t>
  </si>
  <si>
    <t>Reserve</t>
  </si>
  <si>
    <t>Capital</t>
  </si>
  <si>
    <t>Share</t>
  </si>
  <si>
    <t>Premium</t>
  </si>
  <si>
    <t>Translation</t>
  </si>
  <si>
    <t>Merger</t>
  </si>
  <si>
    <t xml:space="preserve">Deposits and placements with financial institutions </t>
  </si>
  <si>
    <t>Operating expenses</t>
  </si>
  <si>
    <t>Distributable</t>
  </si>
  <si>
    <t>Non Distributable</t>
  </si>
  <si>
    <t>Year to date</t>
  </si>
  <si>
    <t>Inventories - goods for resale</t>
  </si>
  <si>
    <t>Treasury</t>
  </si>
  <si>
    <t>Shares</t>
  </si>
  <si>
    <t>Treasury shares</t>
  </si>
  <si>
    <t>Trade receivables</t>
  </si>
  <si>
    <t>Other receivables</t>
  </si>
  <si>
    <t>Trade payables</t>
  </si>
  <si>
    <t>Other payables</t>
  </si>
  <si>
    <t>Investment properties</t>
  </si>
  <si>
    <t>Borrowings</t>
  </si>
  <si>
    <t>Intangible assets</t>
  </si>
  <si>
    <t>Hire purchase creditors</t>
  </si>
  <si>
    <t>Translation reserve</t>
  </si>
  <si>
    <t>Share premium</t>
  </si>
  <si>
    <t>Merger reserve</t>
  </si>
  <si>
    <t>EQUITY</t>
  </si>
  <si>
    <t>Prepaid land lease payments</t>
  </si>
  <si>
    <t>Deferred tax assets</t>
  </si>
  <si>
    <t>Attributable to Equity Holders of the Company</t>
  </si>
  <si>
    <t>Equity holders of the Company</t>
  </si>
  <si>
    <t>Decrease in hire purchase creditors</t>
  </si>
  <si>
    <t>Purchase of intangible assets</t>
  </si>
  <si>
    <t>Other operating income</t>
  </si>
  <si>
    <t>Income tax expense</t>
  </si>
  <si>
    <t>Revaluation</t>
  </si>
  <si>
    <t>Accumulated</t>
  </si>
  <si>
    <t>Effect of exchange rate changes</t>
  </si>
  <si>
    <t>Losses</t>
  </si>
  <si>
    <t>Bank overdraft</t>
  </si>
  <si>
    <t>Revaluation reserve</t>
  </si>
  <si>
    <t>Disposal of investments</t>
  </si>
  <si>
    <t>Disposal of treasury shares</t>
  </si>
  <si>
    <t>Disposal of property, plant and equipment</t>
  </si>
  <si>
    <t xml:space="preserve">(Audited) </t>
  </si>
  <si>
    <t>Issuance of shares</t>
  </si>
  <si>
    <t>Profit from operations</t>
  </si>
  <si>
    <t>Net assets per share (Sen)</t>
  </si>
  <si>
    <t xml:space="preserve">Based on number of shares (net of treasury shares) </t>
  </si>
  <si>
    <t xml:space="preserve">  of RM0.50 each ( '000 )</t>
  </si>
  <si>
    <t>Provision for taxation</t>
  </si>
  <si>
    <t>Share issuance expenses</t>
  </si>
  <si>
    <t>Purchase of treasury shares</t>
  </si>
  <si>
    <t>CONDENSED CONSOLIDATED FINANCIAL POSITION</t>
  </si>
  <si>
    <t>CONDENSED CONSOLIDATED STATEMENT OF COMPREHENSIVE INCOME</t>
  </si>
  <si>
    <t xml:space="preserve">  the period</t>
  </si>
  <si>
    <t>At 1 October 2010 (as previously stated)</t>
  </si>
  <si>
    <t>Effects of adopting FRS 139</t>
  </si>
  <si>
    <t>Attributable to :</t>
  </si>
  <si>
    <t>Reinsurance assets</t>
  </si>
  <si>
    <t>Treasury shares disposed</t>
  </si>
  <si>
    <t>At 1 October 2009 (as previously stated)</t>
  </si>
  <si>
    <t>At 1 October 2009 (restated)</t>
  </si>
  <si>
    <t xml:space="preserve">        (net of treasury shares) of RM0.50 each]</t>
  </si>
  <si>
    <t xml:space="preserve">     to equity holders of the Company :</t>
  </si>
  <si>
    <t>Total comprehensive income for the period</t>
  </si>
  <si>
    <t>At 1 October 2010 (restated)</t>
  </si>
  <si>
    <t xml:space="preserve">Issue of shares </t>
  </si>
  <si>
    <t>Insurance receivables</t>
  </si>
  <si>
    <t>Insurance payables</t>
  </si>
  <si>
    <t>Available-for-sale reserve</t>
  </si>
  <si>
    <t>Net cash generated from/(used in) financing activities</t>
  </si>
  <si>
    <t>Drawdown/(repayment) of borrowings</t>
  </si>
  <si>
    <t xml:space="preserve">     </t>
  </si>
  <si>
    <t>Insurance contract liabilities</t>
  </si>
  <si>
    <t xml:space="preserve">    [Based on weighted average number of shares</t>
  </si>
  <si>
    <t>Total liabilities and equity</t>
  </si>
  <si>
    <t xml:space="preserve">   Currency translation differences in respect </t>
  </si>
  <si>
    <t xml:space="preserve">     of foreign operations</t>
  </si>
  <si>
    <t xml:space="preserve">   Net fair value changes on available-for-sale</t>
  </si>
  <si>
    <t xml:space="preserve">   Tax on fair value movements</t>
  </si>
  <si>
    <t/>
  </si>
  <si>
    <t>(Restated)</t>
  </si>
  <si>
    <t xml:space="preserve">                               </t>
  </si>
  <si>
    <t>Total comprehensive income for</t>
  </si>
  <si>
    <t>CONDENSED CONSOLIDATED STATEMENT OF CASH FLOWS</t>
  </si>
  <si>
    <t>Net cash (used in)/generated from investing activities</t>
  </si>
  <si>
    <t xml:space="preserve">Investments </t>
  </si>
  <si>
    <t>Retained profits/(accumulated losses)</t>
  </si>
  <si>
    <t xml:space="preserve">  with the Risked-Based Capital Framework</t>
  </si>
  <si>
    <t xml:space="preserve">  (RBC Framework)</t>
  </si>
  <si>
    <t xml:space="preserve">Retained </t>
  </si>
  <si>
    <t>(Accumulated</t>
  </si>
  <si>
    <t>Available-For-</t>
  </si>
  <si>
    <t>Sale Reserve</t>
  </si>
  <si>
    <t>Profits/</t>
  </si>
  <si>
    <t>Losses)</t>
  </si>
  <si>
    <t>30/09/2011</t>
  </si>
  <si>
    <t>For The Year Ended 30 September 2011</t>
  </si>
  <si>
    <t>At 30 September 2010</t>
  </si>
  <si>
    <t xml:space="preserve"> Change in valuation of claims liabilities in accordance</t>
  </si>
  <si>
    <t>30 September</t>
  </si>
  <si>
    <t>At 30 September 2011</t>
  </si>
  <si>
    <t>Cash and cash equivalents as previously reported</t>
  </si>
  <si>
    <t>Net cash (used in)/generated from operating activities</t>
  </si>
  <si>
    <t>Cash (used in)/generated from operations</t>
  </si>
  <si>
    <t>Cash and cash equivalents as restated</t>
  </si>
  <si>
    <t>Profit before tax</t>
  </si>
  <si>
    <t>Profit for the period</t>
  </si>
  <si>
    <t xml:space="preserve">Earnings per share attributable  </t>
  </si>
  <si>
    <t xml:space="preserve"> - Basic earnings per share (sen) </t>
  </si>
  <si>
    <t xml:space="preserve"> - Diluted earnings per share (sen) </t>
  </si>
  <si>
    <t>Net increase in cash and cash equivalents</t>
  </si>
  <si>
    <t>Cash and cash equivalents at end of year</t>
  </si>
  <si>
    <t>Tax (paid)/recoveries</t>
  </si>
  <si>
    <t>Dividends paid</t>
  </si>
  <si>
    <t>30/09/2010</t>
  </si>
  <si>
    <t xml:space="preserve"> Effects of adopting FRS 4</t>
  </si>
  <si>
    <t>Effects of adopting FRS 4</t>
  </si>
  <si>
    <t>Dividends</t>
  </si>
  <si>
    <t>4.63</t>
  </si>
  <si>
    <t>4.62</t>
  </si>
  <si>
    <t xml:space="preserve">     financial assets</t>
  </si>
  <si>
    <t>Cash and bank balances*</t>
  </si>
  <si>
    <t>*</t>
  </si>
  <si>
    <t>Other comprehensive (loss)/income:</t>
  </si>
  <si>
    <t xml:space="preserve">Other comprehensive (loss)/income for </t>
  </si>
  <si>
    <t xml:space="preserve">  the period, net of tax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</si>
</sst>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_);_(* \(#,##0.0\);_(* &quot;-&quot;??_);_(@_)"/>
    <numFmt numFmtId="179" formatCode="_(* #,##0_);_(* \(#,##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* #,##0.00_ ;\(#,##0.00\);_ * &quot;-&quot;??_ ;_ @_ "/>
    <numFmt numFmtId="188" formatCode="_ * #,##0_ ;\(#,##0\);_ * &quot;-&quot;??_ ;_ @_ "/>
    <numFmt numFmtId="189" formatCode="_(* #,##0.0000_);_(* \(#,##0.0000\);_(* &quot;-&quot;??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_ * #,##0.0_ ;\(#,##0.0\);_ * &quot;-&quot;??_ ;_ @_ 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7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188" fontId="6" fillId="0" borderId="0" xfId="0" applyNumberFormat="1" applyFont="1" applyAlignment="1">
      <alignment/>
    </xf>
    <xf numFmtId="188" fontId="6" fillId="0" borderId="0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188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79" fontId="3" fillId="0" borderId="2" xfId="15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0" fillId="0" borderId="3" xfId="0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 quotePrefix="1">
      <alignment horizontal="left"/>
    </xf>
    <xf numFmtId="0" fontId="2" fillId="0" borderId="0" xfId="0" applyNumberFormat="1" applyFont="1" applyAlignment="1">
      <alignment horizontal="left"/>
    </xf>
    <xf numFmtId="188" fontId="0" fillId="0" borderId="4" xfId="0" applyNumberFormat="1" applyBorder="1" applyAlignment="1">
      <alignment/>
    </xf>
    <xf numFmtId="188" fontId="0" fillId="0" borderId="0" xfId="0" applyNumberFormat="1" applyAlignment="1">
      <alignment/>
    </xf>
    <xf numFmtId="187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15" applyNumberFormat="1" applyAlignment="1">
      <alignment/>
    </xf>
    <xf numFmtId="0" fontId="0" fillId="0" borderId="5" xfId="0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188" fontId="3" fillId="0" borderId="4" xfId="0" applyNumberFormat="1" applyFont="1" applyFill="1" applyBorder="1" applyAlignment="1">
      <alignment/>
    </xf>
    <xf numFmtId="179" fontId="3" fillId="0" borderId="0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7" fontId="3" fillId="0" borderId="6" xfId="0" applyNumberFormat="1" applyFont="1" applyFill="1" applyBorder="1" applyAlignment="1">
      <alignment horizontal="right"/>
    </xf>
    <xf numFmtId="188" fontId="3" fillId="0" borderId="3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79" fontId="3" fillId="0" borderId="5" xfId="15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Alignment="1" quotePrefix="1">
      <alignment/>
    </xf>
    <xf numFmtId="188" fontId="3" fillId="0" borderId="0" xfId="0" applyNumberFormat="1" applyFont="1" applyFill="1" applyBorder="1" applyAlignment="1">
      <alignment/>
    </xf>
    <xf numFmtId="188" fontId="3" fillId="0" borderId="0" xfId="0" applyNumberFormat="1" applyFont="1" applyFill="1" applyAlignment="1">
      <alignment/>
    </xf>
    <xf numFmtId="179" fontId="3" fillId="0" borderId="7" xfId="15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centerContinuous"/>
    </xf>
    <xf numFmtId="17" fontId="5" fillId="0" borderId="0" xfId="0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187" fontId="6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/>
    </xf>
    <xf numFmtId="188" fontId="6" fillId="0" borderId="2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188" fontId="6" fillId="0" borderId="1" xfId="0" applyNumberFormat="1" applyFont="1" applyFill="1" applyBorder="1" applyAlignment="1">
      <alignment/>
    </xf>
    <xf numFmtId="188" fontId="6" fillId="0" borderId="7" xfId="0" applyNumberFormat="1" applyFont="1" applyFill="1" applyBorder="1" applyAlignment="1">
      <alignment/>
    </xf>
    <xf numFmtId="0" fontId="3" fillId="0" borderId="0" xfId="0" applyFont="1" applyAlignment="1" quotePrefix="1">
      <alignment horizontal="left"/>
    </xf>
    <xf numFmtId="179" fontId="0" fillId="0" borderId="0" xfId="0" applyNumberFormat="1" applyBorder="1" applyAlignment="1">
      <alignment/>
    </xf>
    <xf numFmtId="15" fontId="5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2" xfId="0" applyNumberFormat="1" applyFont="1" applyFill="1" applyBorder="1" applyAlignment="1">
      <alignment horizontal="center"/>
    </xf>
    <xf numFmtId="15" fontId="5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" xfId="0" applyFont="1" applyFill="1" applyBorder="1" applyAlignment="1" quotePrefix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/>
    </xf>
    <xf numFmtId="0" fontId="5" fillId="0" borderId="4" xfId="0" applyFont="1" applyFill="1" applyBorder="1" applyAlignment="1" quotePrefix="1">
      <alignment horizontal="center"/>
    </xf>
    <xf numFmtId="0" fontId="5" fillId="0" borderId="8" xfId="0" applyFont="1" applyFill="1" applyBorder="1" applyAlignment="1" quotePrefix="1">
      <alignment horizontal="center"/>
    </xf>
    <xf numFmtId="187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188" fontId="3" fillId="0" borderId="14" xfId="0" applyNumberFormat="1" applyFont="1" applyFill="1" applyBorder="1" applyAlignment="1">
      <alignment/>
    </xf>
    <xf numFmtId="188" fontId="3" fillId="0" borderId="15" xfId="0" applyNumberFormat="1" applyFont="1" applyFill="1" applyBorder="1" applyAlignment="1">
      <alignment/>
    </xf>
    <xf numFmtId="0" fontId="3" fillId="0" borderId="5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5" fillId="0" borderId="16" xfId="0" applyFont="1" applyFill="1" applyBorder="1" applyAlignment="1" quotePrefix="1">
      <alignment horizontal="center"/>
    </xf>
    <xf numFmtId="187" fontId="3" fillId="0" borderId="4" xfId="0" applyNumberFormat="1" applyFont="1" applyFill="1" applyBorder="1" applyAlignment="1">
      <alignment/>
    </xf>
    <xf numFmtId="187" fontId="3" fillId="0" borderId="3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188" fontId="3" fillId="0" borderId="16" xfId="0" applyNumberFormat="1" applyFont="1" applyFill="1" applyBorder="1" applyAlignment="1">
      <alignment/>
    </xf>
    <xf numFmtId="188" fontId="3" fillId="0" borderId="17" xfId="0" applyNumberFormat="1" applyFont="1" applyFill="1" applyBorder="1" applyAlignment="1">
      <alignment/>
    </xf>
    <xf numFmtId="188" fontId="3" fillId="0" borderId="6" xfId="0" applyNumberFormat="1" applyFont="1" applyFill="1" applyBorder="1" applyAlignment="1">
      <alignment/>
    </xf>
    <xf numFmtId="188" fontId="0" fillId="0" borderId="4" xfId="0" applyNumberFormat="1" applyFill="1" applyBorder="1" applyAlignment="1">
      <alignment/>
    </xf>
    <xf numFmtId="188" fontId="0" fillId="0" borderId="3" xfId="0" applyNumberFormat="1" applyFill="1" applyBorder="1" applyAlignment="1">
      <alignment/>
    </xf>
    <xf numFmtId="188" fontId="0" fillId="0" borderId="0" xfId="0" applyNumberFormat="1" applyFill="1" applyAlignment="1">
      <alignment/>
    </xf>
    <xf numFmtId="188" fontId="0" fillId="0" borderId="0" xfId="0" applyNumberFormat="1" applyFill="1" applyBorder="1" applyAlignment="1">
      <alignment/>
    </xf>
    <xf numFmtId="187" fontId="3" fillId="0" borderId="0" xfId="19" applyNumberFormat="1" applyFont="1" applyFill="1" applyAlignment="1" quotePrefix="1">
      <alignment horizontal="left"/>
      <protection locked="0"/>
    </xf>
    <xf numFmtId="0" fontId="6" fillId="0" borderId="0" xfId="0" applyNumberFormat="1" applyFont="1" applyFill="1" applyAlignment="1">
      <alignment horizontal="centerContinuous" vertical="center"/>
    </xf>
    <xf numFmtId="188" fontId="6" fillId="0" borderId="0" xfId="0" applyNumberFormat="1" applyFont="1" applyFill="1" applyBorder="1" applyAlignment="1">
      <alignment horizontal="center"/>
    </xf>
    <xf numFmtId="179" fontId="6" fillId="0" borderId="0" xfId="15" applyNumberFormat="1" applyFont="1" applyFill="1" applyBorder="1" applyAlignment="1">
      <alignment/>
    </xf>
    <xf numFmtId="179" fontId="3" fillId="0" borderId="0" xfId="15" applyNumberFormat="1" applyFont="1" applyFill="1" applyBorder="1" applyAlignment="1">
      <alignment/>
    </xf>
    <xf numFmtId="179" fontId="3" fillId="0" borderId="1" xfId="15" applyNumberFormat="1" applyFont="1" applyFill="1" applyBorder="1" applyAlignment="1">
      <alignment/>
    </xf>
    <xf numFmtId="179" fontId="3" fillId="0" borderId="5" xfId="15" applyNumberFormat="1" applyFont="1" applyFill="1" applyBorder="1" applyAlignment="1">
      <alignment/>
    </xf>
    <xf numFmtId="179" fontId="3" fillId="0" borderId="0" xfId="15" applyNumberFormat="1" applyFont="1" applyFill="1" applyAlignment="1">
      <alignment horizontal="centerContinuous" vertical="center"/>
    </xf>
    <xf numFmtId="0" fontId="3" fillId="0" borderId="0" xfId="0" applyFont="1" applyAlignment="1">
      <alignment horizontal="left"/>
    </xf>
    <xf numFmtId="188" fontId="3" fillId="0" borderId="5" xfId="0" applyNumberFormat="1" applyFont="1" applyFill="1" applyBorder="1" applyAlignment="1">
      <alignment/>
    </xf>
    <xf numFmtId="43" fontId="0" fillId="0" borderId="0" xfId="15" applyFont="1" applyBorder="1" applyAlignment="1">
      <alignment/>
    </xf>
    <xf numFmtId="0" fontId="2" fillId="0" borderId="0" xfId="0" applyNumberFormat="1" applyFont="1" applyFill="1" applyAlignment="1" quotePrefix="1">
      <alignment horizontal="left"/>
    </xf>
    <xf numFmtId="188" fontId="3" fillId="0" borderId="13" xfId="0" applyNumberFormat="1" applyFont="1" applyFill="1" applyBorder="1" applyAlignment="1">
      <alignment horizontal="left"/>
    </xf>
    <xf numFmtId="179" fontId="3" fillId="0" borderId="3" xfId="15" applyNumberFormat="1" applyFont="1" applyFill="1" applyBorder="1" applyAlignment="1">
      <alignment/>
    </xf>
    <xf numFmtId="0" fontId="2" fillId="0" borderId="0" xfId="0" applyNumberFormat="1" applyFont="1" applyBorder="1" applyAlignment="1">
      <alignment/>
    </xf>
    <xf numFmtId="188" fontId="3" fillId="0" borderId="3" xfId="0" applyNumberFormat="1" applyFont="1" applyFill="1" applyBorder="1" applyAlignment="1">
      <alignment horizontal="left"/>
    </xf>
    <xf numFmtId="187" fontId="3" fillId="0" borderId="0" xfId="19" applyNumberFormat="1" applyFont="1" applyFill="1" applyAlignment="1">
      <alignment horizontal="left"/>
      <protection locked="0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16" fontId="5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179" fontId="6" fillId="0" borderId="5" xfId="15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79" fontId="3" fillId="0" borderId="4" xfId="15" applyNumberFormat="1" applyFont="1" applyFill="1" applyBorder="1" applyAlignment="1">
      <alignment/>
    </xf>
    <xf numFmtId="0" fontId="3" fillId="0" borderId="0" xfId="0" applyNumberFormat="1" applyFont="1" applyBorder="1" applyAlignment="1" quotePrefix="1">
      <alignment horizontal="left"/>
    </xf>
    <xf numFmtId="0" fontId="0" fillId="0" borderId="0" xfId="0" applyAlignment="1" quotePrefix="1">
      <alignment horizontal="left"/>
    </xf>
    <xf numFmtId="188" fontId="0" fillId="0" borderId="0" xfId="0" applyNumberFormat="1" applyBorder="1" applyAlignment="1">
      <alignment/>
    </xf>
    <xf numFmtId="187" fontId="3" fillId="0" borderId="4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179" fontId="0" fillId="0" borderId="0" xfId="0" applyNumberFormat="1" applyFill="1" applyBorder="1" applyAlignment="1">
      <alignment/>
    </xf>
    <xf numFmtId="188" fontId="6" fillId="0" borderId="14" xfId="0" applyNumberFormat="1" applyFont="1" applyFill="1" applyBorder="1" applyAlignment="1">
      <alignment/>
    </xf>
    <xf numFmtId="187" fontId="3" fillId="0" borderId="3" xfId="0" applyNumberFormat="1" applyFont="1" applyFill="1" applyBorder="1" applyAlignment="1" quotePrefix="1">
      <alignment horizontal="right"/>
    </xf>
    <xf numFmtId="187" fontId="3" fillId="0" borderId="3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2" fillId="0" borderId="8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left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 quotePrefix="1">
      <alignment horizontal="left"/>
    </xf>
    <xf numFmtId="0" fontId="7" fillId="0" borderId="0" xfId="0" applyNumberFormat="1" applyFont="1" applyAlignment="1" quotePrefix="1">
      <alignment horizontal="left" vertical="center"/>
    </xf>
    <xf numFmtId="0" fontId="2" fillId="0" borderId="1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 quotePrefix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61</xdr:row>
      <xdr:rowOff>0</xdr:rowOff>
    </xdr:from>
    <xdr:to>
      <xdr:col>4</xdr:col>
      <xdr:colOff>1209675</xdr:colOff>
      <xdr:row>64</xdr:row>
      <xdr:rowOff>152400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28600" y="12468225"/>
          <a:ext cx="7419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The cash and bank balances include deposits of RM564,000 (2010:RM548,000) which have been pledged as securities by a subsidiary company for credit facilities granted.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="90" zoomScaleNormal="90" zoomScaleSheetLayoutView="100" workbookViewId="0" topLeftCell="A36">
      <selection activeCell="I13" sqref="I13"/>
    </sheetView>
  </sheetViews>
  <sheetFormatPr defaultColWidth="9.140625" defaultRowHeight="15" customHeight="1"/>
  <cols>
    <col min="1" max="1" width="6.7109375" style="0" customWidth="1"/>
    <col min="2" max="2" width="18.8515625" style="0" customWidth="1"/>
    <col min="3" max="3" width="43.7109375" style="0" customWidth="1"/>
    <col min="4" max="4" width="15.57421875" style="69" customWidth="1"/>
    <col min="5" max="5" width="0.71875" style="0" customWidth="1"/>
    <col min="6" max="6" width="14.28125" style="0" customWidth="1"/>
    <col min="7" max="7" width="0.71875" style="0" customWidth="1"/>
  </cols>
  <sheetData>
    <row r="1" spans="1:7" ht="15" customHeight="1">
      <c r="A1" s="2" t="s">
        <v>1</v>
      </c>
      <c r="B1" s="3"/>
      <c r="C1" s="3"/>
      <c r="D1" s="49"/>
      <c r="E1" s="3"/>
      <c r="F1" s="3"/>
      <c r="G1" s="3"/>
    </row>
    <row r="2" spans="1:7" ht="15" customHeight="1">
      <c r="A2" s="3"/>
      <c r="B2" s="3"/>
      <c r="C2" s="3"/>
      <c r="D2" s="49"/>
      <c r="E2" s="3"/>
      <c r="F2" s="49"/>
      <c r="G2" s="3"/>
    </row>
    <row r="3" spans="1:7" ht="17.25" customHeight="1">
      <c r="A3" s="3"/>
      <c r="B3" s="136" t="s">
        <v>3</v>
      </c>
      <c r="C3" s="136"/>
      <c r="D3" s="136"/>
      <c r="E3" s="136"/>
      <c r="F3" s="136"/>
      <c r="G3" s="4"/>
    </row>
    <row r="4" spans="1:7" ht="15" customHeight="1">
      <c r="A4" s="3"/>
      <c r="B4" s="137" t="s">
        <v>4</v>
      </c>
      <c r="C4" s="137"/>
      <c r="D4" s="137"/>
      <c r="E4" s="137"/>
      <c r="F4" s="137"/>
      <c r="G4" s="4"/>
    </row>
    <row r="5" spans="1:7" ht="15" customHeight="1">
      <c r="A5" s="3"/>
      <c r="B5" s="1"/>
      <c r="C5" s="1"/>
      <c r="D5" s="70"/>
      <c r="E5" s="4"/>
      <c r="F5" s="4"/>
      <c r="G5" s="4"/>
    </row>
    <row r="6" spans="1:7" ht="15" customHeight="1">
      <c r="A6" s="3"/>
      <c r="B6" s="4"/>
      <c r="C6" s="4"/>
      <c r="D6" s="70"/>
      <c r="E6" s="4"/>
      <c r="F6" s="4"/>
      <c r="G6" s="4"/>
    </row>
    <row r="7" spans="1:7" ht="15" customHeight="1">
      <c r="A7" s="3"/>
      <c r="B7" s="135" t="s">
        <v>83</v>
      </c>
      <c r="C7" s="135"/>
      <c r="D7" s="135"/>
      <c r="E7" s="135"/>
      <c r="F7" s="135"/>
      <c r="G7" s="6"/>
    </row>
    <row r="8" spans="1:7" ht="15" customHeight="1">
      <c r="A8" s="3"/>
      <c r="B8" s="7"/>
      <c r="C8" s="7"/>
      <c r="D8" s="54"/>
      <c r="E8" s="7"/>
      <c r="F8" s="54"/>
      <c r="G8" s="7"/>
    </row>
    <row r="9" spans="1:7" ht="15" customHeight="1">
      <c r="A9" s="3"/>
      <c r="B9" s="7"/>
      <c r="C9" s="7" t="s">
        <v>1</v>
      </c>
      <c r="D9" s="55" t="s">
        <v>5</v>
      </c>
      <c r="E9" s="8"/>
      <c r="F9" s="55" t="s">
        <v>5</v>
      </c>
      <c r="G9" s="9"/>
    </row>
    <row r="10" spans="1:7" ht="15" customHeight="1">
      <c r="A10" s="3"/>
      <c r="B10" s="7"/>
      <c r="C10" s="7"/>
      <c r="D10" s="56" t="s">
        <v>127</v>
      </c>
      <c r="E10" s="10"/>
      <c r="F10" s="56" t="s">
        <v>146</v>
      </c>
      <c r="G10" s="10"/>
    </row>
    <row r="11" spans="1:7" ht="14.25" customHeight="1">
      <c r="A11" s="3"/>
      <c r="B11" s="7"/>
      <c r="C11" s="7"/>
      <c r="D11" s="57" t="s">
        <v>0</v>
      </c>
      <c r="E11" s="11"/>
      <c r="F11" s="57" t="s">
        <v>0</v>
      </c>
      <c r="G11" s="11"/>
    </row>
    <row r="12" spans="1:7" ht="15" customHeight="1">
      <c r="A12" s="3"/>
      <c r="B12" s="7"/>
      <c r="C12" s="7"/>
      <c r="D12" s="58" t="s">
        <v>74</v>
      </c>
      <c r="E12" s="12"/>
      <c r="F12" s="58" t="s">
        <v>74</v>
      </c>
      <c r="G12" s="12"/>
    </row>
    <row r="13" spans="1:7" ht="15" customHeight="1">
      <c r="A13" s="3"/>
      <c r="B13" s="13" t="s">
        <v>6</v>
      </c>
      <c r="C13" s="13"/>
      <c r="D13" s="59"/>
      <c r="E13" s="14"/>
      <c r="F13" s="59" t="s">
        <v>112</v>
      </c>
      <c r="G13" s="14"/>
    </row>
    <row r="14" spans="1:7" ht="15" customHeight="1">
      <c r="A14" s="3"/>
      <c r="B14" s="13"/>
      <c r="C14" s="13"/>
      <c r="D14" s="59"/>
      <c r="E14" s="14"/>
      <c r="F14" s="59"/>
      <c r="G14" s="14"/>
    </row>
    <row r="15" spans="1:7" ht="15" customHeight="1">
      <c r="A15" s="3"/>
      <c r="B15" s="54" t="s">
        <v>12</v>
      </c>
      <c r="C15" s="54"/>
      <c r="D15" s="60">
        <v>20047</v>
      </c>
      <c r="E15" s="60"/>
      <c r="F15" s="60">
        <v>20757</v>
      </c>
      <c r="G15" s="15"/>
    </row>
    <row r="16" spans="1:7" ht="15" customHeight="1">
      <c r="A16" s="3"/>
      <c r="B16" s="54" t="s">
        <v>49</v>
      </c>
      <c r="C16" s="54"/>
      <c r="D16" s="60">
        <v>605</v>
      </c>
      <c r="E16" s="60"/>
      <c r="F16" s="60">
        <v>605</v>
      </c>
      <c r="G16" s="15"/>
    </row>
    <row r="17" spans="1:7" ht="15" customHeight="1">
      <c r="A17" s="3"/>
      <c r="B17" s="54" t="s">
        <v>57</v>
      </c>
      <c r="C17" s="54"/>
      <c r="D17" s="60">
        <v>322</v>
      </c>
      <c r="E17" s="60"/>
      <c r="F17" s="60">
        <v>326</v>
      </c>
      <c r="G17" s="15"/>
    </row>
    <row r="18" spans="1:7" ht="15" customHeight="1">
      <c r="A18" s="3"/>
      <c r="B18" s="54" t="s">
        <v>18</v>
      </c>
      <c r="C18" s="54"/>
      <c r="D18" s="60">
        <v>1935</v>
      </c>
      <c r="E18" s="60"/>
      <c r="F18" s="60">
        <v>1935</v>
      </c>
      <c r="G18" s="15"/>
    </row>
    <row r="19" spans="1:7" ht="15" customHeight="1">
      <c r="A19" s="3"/>
      <c r="B19" s="54" t="s">
        <v>51</v>
      </c>
      <c r="C19" s="54"/>
      <c r="D19" s="60">
        <v>734</v>
      </c>
      <c r="E19" s="60"/>
      <c r="F19" s="60">
        <v>825</v>
      </c>
      <c r="G19" s="15"/>
    </row>
    <row r="20" spans="1:7" ht="15" customHeight="1">
      <c r="A20" s="3"/>
      <c r="B20" s="54" t="s">
        <v>58</v>
      </c>
      <c r="C20" s="54"/>
      <c r="D20" s="60">
        <v>6048</v>
      </c>
      <c r="E20" s="60"/>
      <c r="F20" s="60">
        <v>5816</v>
      </c>
      <c r="G20" s="15"/>
    </row>
    <row r="21" spans="1:7" ht="15" customHeight="1">
      <c r="A21" s="3"/>
      <c r="B21" s="54" t="s">
        <v>117</v>
      </c>
      <c r="C21" s="54"/>
      <c r="D21" s="60">
        <v>74138</v>
      </c>
      <c r="E21" s="60"/>
      <c r="F21" s="60">
        <v>120692</v>
      </c>
      <c r="G21" s="15"/>
    </row>
    <row r="22" spans="1:7" ht="15" customHeight="1">
      <c r="A22" s="3"/>
      <c r="B22" s="54" t="s">
        <v>41</v>
      </c>
      <c r="C22" s="54"/>
      <c r="D22" s="60">
        <v>791</v>
      </c>
      <c r="E22" s="60"/>
      <c r="F22" s="60">
        <v>1209</v>
      </c>
      <c r="G22" s="15"/>
    </row>
    <row r="23" spans="1:7" ht="15" customHeight="1">
      <c r="A23" s="3"/>
      <c r="B23" s="54" t="s">
        <v>10</v>
      </c>
      <c r="C23" s="54"/>
      <c r="D23" s="60">
        <v>245</v>
      </c>
      <c r="E23" s="60"/>
      <c r="F23" s="60">
        <v>292</v>
      </c>
      <c r="G23" s="15"/>
    </row>
    <row r="24" spans="1:7" ht="15" customHeight="1">
      <c r="A24" s="3"/>
      <c r="B24" s="54" t="s">
        <v>89</v>
      </c>
      <c r="C24" s="54"/>
      <c r="D24" s="60">
        <v>182404</v>
      </c>
      <c r="E24" s="60"/>
      <c r="F24" s="60">
        <v>119515</v>
      </c>
      <c r="G24" s="15"/>
    </row>
    <row r="25" spans="1:7" ht="15" customHeight="1">
      <c r="A25" s="3"/>
      <c r="B25" s="54" t="s">
        <v>98</v>
      </c>
      <c r="C25" s="54"/>
      <c r="D25" s="60">
        <v>109385</v>
      </c>
      <c r="E25" s="60"/>
      <c r="F25" s="60">
        <v>59759</v>
      </c>
      <c r="G25" s="15"/>
    </row>
    <row r="26" spans="1:7" ht="15" customHeight="1">
      <c r="A26" s="3"/>
      <c r="B26" s="54" t="s">
        <v>45</v>
      </c>
      <c r="C26" s="54"/>
      <c r="D26" s="60">
        <v>1128</v>
      </c>
      <c r="E26" s="60"/>
      <c r="F26" s="60">
        <v>1441</v>
      </c>
      <c r="G26" s="15"/>
    </row>
    <row r="27" spans="1:7" ht="15" customHeight="1">
      <c r="A27" s="3"/>
      <c r="B27" s="54" t="s">
        <v>46</v>
      </c>
      <c r="C27" s="54"/>
      <c r="D27" s="60">
        <v>21594</v>
      </c>
      <c r="E27" s="60"/>
      <c r="F27" s="60">
        <v>16880</v>
      </c>
      <c r="G27" s="15"/>
    </row>
    <row r="28" spans="1:7" ht="15" customHeight="1">
      <c r="A28" s="3"/>
      <c r="B28" s="54" t="s">
        <v>36</v>
      </c>
      <c r="C28" s="54"/>
      <c r="D28" s="60">
        <v>550410</v>
      </c>
      <c r="E28" s="60"/>
      <c r="F28" s="60">
        <v>486836</v>
      </c>
      <c r="G28" s="15"/>
    </row>
    <row r="29" spans="1:7" ht="15" customHeight="1">
      <c r="A29" s="3"/>
      <c r="B29" s="54" t="s">
        <v>11</v>
      </c>
      <c r="C29" s="54"/>
      <c r="D29" s="60">
        <v>59106</v>
      </c>
      <c r="E29" s="60"/>
      <c r="F29" s="60">
        <v>61698</v>
      </c>
      <c r="G29" s="15"/>
    </row>
    <row r="30" spans="1:7" ht="24.75" customHeight="1" thickBot="1">
      <c r="A30" s="3"/>
      <c r="B30" s="54" t="s">
        <v>2</v>
      </c>
      <c r="C30" s="60" t="s">
        <v>1</v>
      </c>
      <c r="D30" s="61">
        <f>SUM(D15:D29)</f>
        <v>1028892</v>
      </c>
      <c r="E30" s="60"/>
      <c r="F30" s="61">
        <f>SUM(F15:F29)</f>
        <v>898586</v>
      </c>
      <c r="G30" s="15"/>
    </row>
    <row r="31" spans="1:7" ht="15" customHeight="1">
      <c r="A31" s="3"/>
      <c r="B31" s="54"/>
      <c r="C31" s="54"/>
      <c r="D31" s="62" t="s">
        <v>1</v>
      </c>
      <c r="E31" s="60"/>
      <c r="F31" s="62"/>
      <c r="G31" s="15"/>
    </row>
    <row r="32" spans="1:7" ht="15" customHeight="1">
      <c r="A32" s="3"/>
      <c r="B32" s="119" t="s">
        <v>7</v>
      </c>
      <c r="C32" s="119"/>
      <c r="D32" s="60" t="s">
        <v>1</v>
      </c>
      <c r="E32" s="60"/>
      <c r="F32" s="60" t="s">
        <v>1</v>
      </c>
      <c r="G32" s="15"/>
    </row>
    <row r="33" spans="1:7" ht="15" customHeight="1">
      <c r="A33" s="3"/>
      <c r="B33" s="54"/>
      <c r="C33" s="54"/>
      <c r="D33" s="60"/>
      <c r="E33" s="60"/>
      <c r="F33" s="60"/>
      <c r="G33" s="15"/>
    </row>
    <row r="34" spans="1:7" ht="15" customHeight="1">
      <c r="A34" s="3"/>
      <c r="B34" s="54" t="s">
        <v>104</v>
      </c>
      <c r="C34" s="54"/>
      <c r="D34" s="60">
        <v>674485</v>
      </c>
      <c r="E34" s="60"/>
      <c r="F34" s="60">
        <v>622610</v>
      </c>
      <c r="G34" s="15"/>
    </row>
    <row r="35" spans="1:7" ht="15" customHeight="1">
      <c r="A35" s="3"/>
      <c r="B35" s="54" t="s">
        <v>99</v>
      </c>
      <c r="C35" s="54"/>
      <c r="D35" s="60">
        <v>23432</v>
      </c>
      <c r="E35" s="60"/>
      <c r="F35" s="60">
        <v>40038</v>
      </c>
      <c r="G35" s="15"/>
    </row>
    <row r="36" spans="1:7" ht="15" customHeight="1">
      <c r="A36" s="3"/>
      <c r="B36" s="54" t="s">
        <v>47</v>
      </c>
      <c r="C36" s="54"/>
      <c r="D36" s="60">
        <v>17</v>
      </c>
      <c r="E36" s="60"/>
      <c r="F36" s="60">
        <v>53</v>
      </c>
      <c r="G36" s="15"/>
    </row>
    <row r="37" spans="1:7" ht="15" customHeight="1">
      <c r="A37" s="3"/>
      <c r="B37" s="54" t="s">
        <v>48</v>
      </c>
      <c r="C37" s="54"/>
      <c r="D37" s="60">
        <v>8989</v>
      </c>
      <c r="E37" s="60"/>
      <c r="F37" s="60">
        <v>10726</v>
      </c>
      <c r="G37" s="15"/>
    </row>
    <row r="38" spans="1:7" ht="15" customHeight="1">
      <c r="A38" s="3"/>
      <c r="B38" s="54" t="s">
        <v>52</v>
      </c>
      <c r="C38" s="54"/>
      <c r="D38" s="60">
        <v>1596</v>
      </c>
      <c r="E38" s="60"/>
      <c r="F38" s="60">
        <v>1631</v>
      </c>
      <c r="G38" s="15"/>
    </row>
    <row r="39" spans="1:7" ht="15" customHeight="1">
      <c r="A39" s="3"/>
      <c r="B39" s="54" t="s">
        <v>50</v>
      </c>
      <c r="C39" s="54"/>
      <c r="D39" s="60">
        <v>96648</v>
      </c>
      <c r="E39" s="60"/>
      <c r="F39" s="60">
        <v>44204</v>
      </c>
      <c r="G39" s="15"/>
    </row>
    <row r="40" spans="1:7" ht="15" customHeight="1">
      <c r="A40" s="3"/>
      <c r="B40" s="54" t="s">
        <v>80</v>
      </c>
      <c r="C40" s="54"/>
      <c r="D40" s="60">
        <v>10647</v>
      </c>
      <c r="E40" s="60"/>
      <c r="F40" s="60">
        <v>5103</v>
      </c>
      <c r="G40" s="15"/>
    </row>
    <row r="41" spans="1:7" ht="15" customHeight="1">
      <c r="A41" s="3"/>
      <c r="B41" s="54" t="s">
        <v>8</v>
      </c>
      <c r="C41" s="54"/>
      <c r="D41" s="63">
        <f>SUM(D34:D40)</f>
        <v>815814</v>
      </c>
      <c r="E41" s="60"/>
      <c r="F41" s="63">
        <f>SUM(F34:F40)</f>
        <v>724365</v>
      </c>
      <c r="G41" s="15"/>
    </row>
    <row r="42" spans="1:7" ht="15" customHeight="1">
      <c r="A42" s="3"/>
      <c r="B42" s="54"/>
      <c r="C42" s="60" t="s">
        <v>1</v>
      </c>
      <c r="D42" s="60"/>
      <c r="E42" s="60"/>
      <c r="F42" s="60"/>
      <c r="G42" s="15"/>
    </row>
    <row r="43" spans="1:7" ht="15" customHeight="1">
      <c r="A43" s="3"/>
      <c r="B43" s="119" t="s">
        <v>56</v>
      </c>
      <c r="C43" s="119"/>
      <c r="D43" s="60"/>
      <c r="E43" s="60"/>
      <c r="F43" s="60"/>
      <c r="G43" s="15"/>
    </row>
    <row r="44" spans="1:7" ht="15" customHeight="1">
      <c r="A44" s="3"/>
      <c r="B44" s="54"/>
      <c r="C44" s="54"/>
      <c r="D44" s="60"/>
      <c r="E44" s="60"/>
      <c r="F44" s="60"/>
      <c r="G44" s="15"/>
    </row>
    <row r="45" spans="1:7" ht="15" customHeight="1">
      <c r="A45" s="3"/>
      <c r="B45" s="54" t="s">
        <v>9</v>
      </c>
      <c r="C45" s="54"/>
      <c r="D45" s="60">
        <f>+'statement of changesInEquity'!B33</f>
        <v>122977</v>
      </c>
      <c r="E45" s="60"/>
      <c r="F45" s="60">
        <v>115422</v>
      </c>
      <c r="G45" s="15"/>
    </row>
    <row r="46" spans="1:7" ht="15" customHeight="1">
      <c r="A46" s="3"/>
      <c r="B46" s="54" t="s">
        <v>44</v>
      </c>
      <c r="C46" s="54"/>
      <c r="D46" s="60">
        <f>+'statement of changesInEquity'!C33</f>
        <v>-134</v>
      </c>
      <c r="E46" s="60"/>
      <c r="F46" s="60">
        <v>0</v>
      </c>
      <c r="G46" s="15"/>
    </row>
    <row r="47" spans="1:7" ht="15" customHeight="1">
      <c r="A47" s="3"/>
      <c r="B47" s="54" t="s">
        <v>54</v>
      </c>
      <c r="C47" s="54"/>
      <c r="D47" s="60">
        <f>+'statement of changesInEquity'!D33</f>
        <v>24302</v>
      </c>
      <c r="E47" s="60"/>
      <c r="F47" s="60">
        <v>17132</v>
      </c>
      <c r="G47" s="15"/>
    </row>
    <row r="48" spans="1:7" ht="15" customHeight="1">
      <c r="A48" s="3"/>
      <c r="B48" s="54" t="s">
        <v>55</v>
      </c>
      <c r="C48" s="54"/>
      <c r="D48" s="60">
        <f>+'statement of changesInEquity'!E33</f>
        <v>40769</v>
      </c>
      <c r="E48" s="60"/>
      <c r="F48" s="60">
        <v>40769</v>
      </c>
      <c r="G48" s="15"/>
    </row>
    <row r="49" spans="1:7" ht="15" customHeight="1">
      <c r="A49" s="3"/>
      <c r="B49" s="54" t="s">
        <v>53</v>
      </c>
      <c r="C49" s="54"/>
      <c r="D49" s="60">
        <f>+'statement of changesInEquity'!F33</f>
        <v>1043</v>
      </c>
      <c r="E49" s="60"/>
      <c r="F49" s="60">
        <v>2022</v>
      </c>
      <c r="G49" s="15"/>
    </row>
    <row r="50" spans="1:7" ht="15" customHeight="1">
      <c r="A50" s="3"/>
      <c r="B50" s="54" t="s">
        <v>70</v>
      </c>
      <c r="C50" s="54"/>
      <c r="D50" s="60">
        <f>+'statement of changesInEquity'!G33</f>
        <v>5222</v>
      </c>
      <c r="E50" s="60"/>
      <c r="F50" s="60">
        <v>5222</v>
      </c>
      <c r="G50" s="15"/>
    </row>
    <row r="51" spans="1:7" ht="15" customHeight="1">
      <c r="A51" s="3"/>
      <c r="B51" s="54" t="s">
        <v>100</v>
      </c>
      <c r="C51" s="54"/>
      <c r="D51" s="60">
        <f>+'statement of changesInEquity'!H33</f>
        <v>-5313</v>
      </c>
      <c r="E51" s="60"/>
      <c r="F51" s="60">
        <v>0</v>
      </c>
      <c r="G51" s="15"/>
    </row>
    <row r="52" spans="1:7" ht="15" customHeight="1">
      <c r="A52" s="3"/>
      <c r="B52" s="54" t="s">
        <v>118</v>
      </c>
      <c r="C52" s="54"/>
      <c r="D52" s="60">
        <f>+'statement of changesInEquity'!I33</f>
        <v>24212</v>
      </c>
      <c r="E52" s="60"/>
      <c r="F52" s="60">
        <v>-6346</v>
      </c>
      <c r="G52" s="15"/>
    </row>
    <row r="53" spans="1:7" ht="15" customHeight="1">
      <c r="A53" s="3"/>
      <c r="B53" s="54"/>
      <c r="C53" s="60" t="s">
        <v>1</v>
      </c>
      <c r="D53" s="63">
        <f>SUM(D45:D52)</f>
        <v>213078</v>
      </c>
      <c r="E53" s="60"/>
      <c r="F53" s="63">
        <f>SUM(F45:F52)</f>
        <v>174221</v>
      </c>
      <c r="G53" s="15"/>
    </row>
    <row r="54" spans="1:7" ht="15" customHeight="1">
      <c r="A54" s="3"/>
      <c r="B54" s="54"/>
      <c r="C54" s="60" t="s">
        <v>1</v>
      </c>
      <c r="D54" s="60"/>
      <c r="E54" s="60"/>
      <c r="F54" s="60"/>
      <c r="G54" s="15"/>
    </row>
    <row r="55" spans="1:7" ht="24.75" customHeight="1" thickBot="1">
      <c r="A55" s="3"/>
      <c r="B55" s="54" t="s">
        <v>106</v>
      </c>
      <c r="C55" s="54"/>
      <c r="D55" s="64">
        <f>+D53+D41</f>
        <v>1028892</v>
      </c>
      <c r="E55" s="62"/>
      <c r="F55" s="64">
        <f>+F53+F41</f>
        <v>898586</v>
      </c>
      <c r="G55" s="15"/>
    </row>
    <row r="56" spans="1:7" ht="15" customHeight="1">
      <c r="A56" s="3"/>
      <c r="B56" s="49"/>
      <c r="C56" s="49"/>
      <c r="D56" s="51"/>
      <c r="E56" s="52"/>
      <c r="F56" s="51"/>
      <c r="G56" s="17"/>
    </row>
    <row r="57" spans="1:7" ht="15" customHeight="1">
      <c r="A57" s="2"/>
      <c r="B57" s="120"/>
      <c r="C57" s="47"/>
      <c r="D57" s="51"/>
      <c r="E57" s="51"/>
      <c r="F57" s="51"/>
      <c r="G57" s="18"/>
    </row>
    <row r="58" spans="1:7" ht="15" customHeight="1" thickBot="1">
      <c r="A58" s="2"/>
      <c r="B58" s="116" t="s">
        <v>77</v>
      </c>
      <c r="C58" s="2"/>
      <c r="D58" s="53">
        <f>ROUND(+D53/D61*100,0)</f>
        <v>87</v>
      </c>
      <c r="E58" s="18"/>
      <c r="F58" s="53">
        <f>ROUND(+F53/F61*100,0)</f>
        <v>75</v>
      </c>
      <c r="G58" s="18"/>
    </row>
    <row r="59" spans="1:7" ht="15" customHeight="1">
      <c r="A59" s="2"/>
      <c r="B59" s="36"/>
      <c r="C59" s="2"/>
      <c r="D59" s="106"/>
      <c r="E59" s="18"/>
      <c r="F59" s="106"/>
      <c r="G59" s="18"/>
    </row>
    <row r="60" spans="1:7" ht="15" customHeight="1">
      <c r="A60" s="2"/>
      <c r="B60" s="2" t="s">
        <v>78</v>
      </c>
      <c r="C60" s="36"/>
      <c r="D60" s="51"/>
      <c r="E60" s="18"/>
      <c r="F60" s="51"/>
      <c r="G60" s="18"/>
    </row>
    <row r="61" spans="1:7" ht="15" customHeight="1">
      <c r="A61" s="2"/>
      <c r="B61" s="2" t="s">
        <v>79</v>
      </c>
      <c r="C61" s="36"/>
      <c r="D61" s="51">
        <v>245770</v>
      </c>
      <c r="E61" s="18"/>
      <c r="F61" s="51">
        <v>230844</v>
      </c>
      <c r="G61" s="18"/>
    </row>
    <row r="62" spans="1:7" ht="15" customHeight="1">
      <c r="A62" s="2"/>
      <c r="B62" s="2"/>
      <c r="C62" s="36"/>
      <c r="D62" s="51"/>
      <c r="E62" s="18"/>
      <c r="F62" s="51"/>
      <c r="G62" s="18"/>
    </row>
    <row r="63" spans="1:7" ht="15" customHeight="1">
      <c r="A63" s="2"/>
      <c r="B63" s="126"/>
      <c r="C63" s="36"/>
      <c r="D63" s="51"/>
      <c r="E63" s="18"/>
      <c r="F63" s="51"/>
      <c r="G63" s="18"/>
    </row>
    <row r="64" spans="1:7" ht="15" customHeight="1">
      <c r="A64" s="2"/>
      <c r="B64" s="126"/>
      <c r="C64" s="36"/>
      <c r="D64" s="51"/>
      <c r="E64" s="18"/>
      <c r="F64" s="51"/>
      <c r="G64" s="18"/>
    </row>
    <row r="65" spans="1:7" ht="15" customHeight="1">
      <c r="A65" s="2"/>
      <c r="B65" s="126"/>
      <c r="C65" s="36"/>
      <c r="D65" s="51"/>
      <c r="E65" s="18"/>
      <c r="F65" s="51"/>
      <c r="G65" s="18"/>
    </row>
    <row r="66" spans="1:7" ht="15" customHeight="1">
      <c r="A66" s="2"/>
      <c r="B66" s="36"/>
      <c r="C66" s="2"/>
      <c r="D66" s="106"/>
      <c r="E66" s="18"/>
      <c r="F66" s="106"/>
      <c r="G66" s="18"/>
    </row>
  </sheetData>
  <mergeCells count="3">
    <mergeCell ref="B7:F7"/>
    <mergeCell ref="B3:F3"/>
    <mergeCell ref="B4:F4"/>
  </mergeCells>
  <printOptions horizontalCentered="1"/>
  <pageMargins left="0.7480314960629921" right="0.7480314960629921" top="0.984251968503937" bottom="0.3937007874015748" header="0.5118110236220472" footer="0.1968503937007874"/>
  <pageSetup fitToHeight="1" fitToWidth="1" horizontalDpi="300" verticalDpi="300" orientation="portrait" paperSize="9" scale="78" r:id="rId1"/>
  <headerFooter alignWithMargins="0">
    <oddFooter xml:space="preserve">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02"/>
  <sheetViews>
    <sheetView tabSelected="1" zoomScale="75" zoomScaleNormal="75" workbookViewId="0" topLeftCell="A4">
      <selection activeCell="L21" sqref="L21"/>
    </sheetView>
  </sheetViews>
  <sheetFormatPr defaultColWidth="9.140625" defaultRowHeight="12.75"/>
  <cols>
    <col min="1" max="1" width="53.421875" style="0" customWidth="1"/>
    <col min="2" max="2" width="10.57421875" style="0" customWidth="1"/>
    <col min="3" max="3" width="11.8515625" style="0" customWidth="1"/>
    <col min="4" max="4" width="12.28125" style="0" customWidth="1"/>
    <col min="5" max="5" width="11.28125" style="0" customWidth="1"/>
    <col min="6" max="6" width="14.8515625" style="0" customWidth="1"/>
    <col min="7" max="7" width="15.7109375" style="0" customWidth="1"/>
    <col min="8" max="8" width="17.7109375" style="0" customWidth="1"/>
    <col min="9" max="9" width="18.28125" style="0" customWidth="1"/>
    <col min="10" max="10" width="11.28125" style="0" bestFit="1" customWidth="1"/>
    <col min="11" max="137" width="16.00390625" style="36" customWidth="1"/>
    <col min="138" max="16384" width="16.00390625" style="0" customWidth="1"/>
  </cols>
  <sheetData>
    <row r="1" spans="1:8" ht="15">
      <c r="A1" s="3"/>
      <c r="B1" s="3"/>
      <c r="C1" s="3"/>
      <c r="D1" s="3"/>
      <c r="E1" s="3"/>
      <c r="F1" s="3"/>
      <c r="G1" s="3"/>
      <c r="H1" s="3"/>
    </row>
    <row r="2" spans="1:10" ht="18">
      <c r="A2" s="141" t="s">
        <v>13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2.75">
      <c r="A3" s="137" t="s">
        <v>4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8" ht="15">
      <c r="A4" s="3"/>
      <c r="B4" s="3"/>
      <c r="C4" s="3"/>
      <c r="D4" s="3"/>
      <c r="E4" s="3"/>
      <c r="F4" s="3"/>
      <c r="G4" s="3"/>
      <c r="H4" s="3"/>
    </row>
    <row r="5" spans="1:8" ht="15">
      <c r="A5" s="3"/>
      <c r="B5" s="3"/>
      <c r="C5" s="3"/>
      <c r="D5" s="3"/>
      <c r="E5" s="3"/>
      <c r="F5" s="3"/>
      <c r="G5" s="3"/>
      <c r="H5" s="3"/>
    </row>
    <row r="6" spans="1:10" ht="18">
      <c r="A6" s="144" t="s">
        <v>20</v>
      </c>
      <c r="B6" s="144"/>
      <c r="C6" s="144"/>
      <c r="D6" s="144"/>
      <c r="E6" s="144"/>
      <c r="F6" s="144"/>
      <c r="G6" s="144"/>
      <c r="H6" s="144"/>
      <c r="I6" s="144"/>
      <c r="J6" s="144"/>
    </row>
    <row r="7" spans="1:10" ht="15.75">
      <c r="A7" s="142" t="s">
        <v>128</v>
      </c>
      <c r="B7" s="143"/>
      <c r="C7" s="143"/>
      <c r="D7" s="143"/>
      <c r="E7" s="143"/>
      <c r="F7" s="143"/>
      <c r="G7" s="143"/>
      <c r="H7" s="143"/>
      <c r="I7" s="143"/>
      <c r="J7" s="143"/>
    </row>
    <row r="8" spans="1:10" ht="15.75">
      <c r="A8" s="148"/>
      <c r="B8" s="149"/>
      <c r="C8" s="149"/>
      <c r="D8" s="149"/>
      <c r="E8" s="149"/>
      <c r="F8" s="149"/>
      <c r="G8" s="149"/>
      <c r="H8" s="149"/>
      <c r="I8" s="149"/>
      <c r="J8" s="149"/>
    </row>
    <row r="9" spans="1:10" ht="15.75">
      <c r="A9" s="69"/>
      <c r="B9" s="145" t="s">
        <v>59</v>
      </c>
      <c r="C9" s="146"/>
      <c r="D9" s="146"/>
      <c r="E9" s="146"/>
      <c r="F9" s="146"/>
      <c r="G9" s="146"/>
      <c r="H9" s="146"/>
      <c r="I9" s="146"/>
      <c r="J9" s="147"/>
    </row>
    <row r="10" spans="1:10" ht="15.75">
      <c r="A10" s="49"/>
      <c r="B10" s="71"/>
      <c r="C10" s="72"/>
      <c r="D10" s="138" t="s">
        <v>39</v>
      </c>
      <c r="E10" s="139"/>
      <c r="F10" s="139"/>
      <c r="G10" s="139"/>
      <c r="H10" s="140"/>
      <c r="I10" s="73" t="s">
        <v>38</v>
      </c>
      <c r="J10" s="74"/>
    </row>
    <row r="11" spans="1:10" ht="15.75">
      <c r="A11" s="75"/>
      <c r="B11" s="67"/>
      <c r="C11" s="67"/>
      <c r="D11" s="67"/>
      <c r="E11" s="67"/>
      <c r="F11" s="76"/>
      <c r="G11" s="68" t="s">
        <v>1</v>
      </c>
      <c r="H11" s="68" t="s">
        <v>1</v>
      </c>
      <c r="I11" s="77" t="s">
        <v>121</v>
      </c>
      <c r="J11" s="67"/>
    </row>
    <row r="12" spans="1:10" ht="15.75">
      <c r="A12" s="75"/>
      <c r="B12" s="67"/>
      <c r="C12" s="67"/>
      <c r="D12" s="67"/>
      <c r="E12" s="67"/>
      <c r="F12" s="76"/>
      <c r="G12" s="68"/>
      <c r="H12" s="68"/>
      <c r="I12" s="77" t="s">
        <v>125</v>
      </c>
      <c r="J12" s="67"/>
    </row>
    <row r="13" spans="1:10" ht="15.75">
      <c r="A13" s="75"/>
      <c r="B13" s="67" t="s">
        <v>32</v>
      </c>
      <c r="C13" s="67" t="s">
        <v>42</v>
      </c>
      <c r="D13" s="67" t="s">
        <v>32</v>
      </c>
      <c r="E13" s="67" t="s">
        <v>35</v>
      </c>
      <c r="F13" s="75" t="s">
        <v>34</v>
      </c>
      <c r="G13" s="68" t="s">
        <v>65</v>
      </c>
      <c r="H13" s="68" t="s">
        <v>123</v>
      </c>
      <c r="I13" s="78" t="s">
        <v>122</v>
      </c>
      <c r="J13" s="79"/>
    </row>
    <row r="14" spans="1:10" ht="15.75">
      <c r="A14" s="75"/>
      <c r="B14" s="80" t="s">
        <v>31</v>
      </c>
      <c r="C14" s="80" t="s">
        <v>43</v>
      </c>
      <c r="D14" s="80" t="s">
        <v>33</v>
      </c>
      <c r="E14" s="80" t="s">
        <v>30</v>
      </c>
      <c r="F14" s="75" t="s">
        <v>30</v>
      </c>
      <c r="G14" s="68" t="s">
        <v>30</v>
      </c>
      <c r="H14" s="68" t="s">
        <v>124</v>
      </c>
      <c r="I14" s="78" t="s">
        <v>126</v>
      </c>
      <c r="J14" s="67" t="s">
        <v>17</v>
      </c>
    </row>
    <row r="15" spans="1:10" ht="15.75">
      <c r="A15" s="81" t="s">
        <v>1</v>
      </c>
      <c r="B15" s="82" t="s">
        <v>0</v>
      </c>
      <c r="C15" s="82" t="s">
        <v>0</v>
      </c>
      <c r="D15" s="82" t="s">
        <v>0</v>
      </c>
      <c r="E15" s="82" t="s">
        <v>0</v>
      </c>
      <c r="F15" s="82" t="s">
        <v>0</v>
      </c>
      <c r="G15" s="82" t="s">
        <v>0</v>
      </c>
      <c r="H15" s="82" t="s">
        <v>0</v>
      </c>
      <c r="I15" s="83" t="s">
        <v>0</v>
      </c>
      <c r="J15" s="82" t="s">
        <v>0</v>
      </c>
    </row>
    <row r="16" spans="1:10" ht="15">
      <c r="A16" s="49"/>
      <c r="B16" s="44"/>
      <c r="C16" s="44"/>
      <c r="D16" s="44"/>
      <c r="E16" s="44"/>
      <c r="F16" s="84"/>
      <c r="G16" s="84"/>
      <c r="H16" s="84"/>
      <c r="I16" s="44"/>
      <c r="J16" s="44"/>
    </row>
    <row r="17" spans="1:10" ht="15.75">
      <c r="A17" s="85" t="s">
        <v>86</v>
      </c>
      <c r="B17" s="51">
        <v>115422</v>
      </c>
      <c r="C17" s="51">
        <v>0</v>
      </c>
      <c r="D17" s="51">
        <v>17132</v>
      </c>
      <c r="E17" s="51">
        <v>40769</v>
      </c>
      <c r="F17" s="51">
        <v>2022</v>
      </c>
      <c r="G17" s="51">
        <v>5222</v>
      </c>
      <c r="H17" s="51">
        <v>0</v>
      </c>
      <c r="I17" s="51">
        <v>-2019</v>
      </c>
      <c r="J17" s="51">
        <f>SUM(B17:I17)</f>
        <v>178548</v>
      </c>
    </row>
    <row r="18" spans="1:10" ht="15">
      <c r="A18" s="49" t="s">
        <v>148</v>
      </c>
      <c r="B18" s="51"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-4327</v>
      </c>
      <c r="J18" s="51">
        <f>SUM(B18:I18)</f>
        <v>-4327</v>
      </c>
    </row>
    <row r="19" spans="1:10" ht="15">
      <c r="A19" s="49" t="s">
        <v>87</v>
      </c>
      <c r="B19" s="51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-1741</v>
      </c>
      <c r="I19" s="51">
        <v>-8572</v>
      </c>
      <c r="J19" s="51">
        <f>SUM(B19:I19)</f>
        <v>-10313</v>
      </c>
    </row>
    <row r="20" spans="1:10" ht="15.75">
      <c r="A20" s="85" t="s">
        <v>96</v>
      </c>
      <c r="B20" s="86">
        <f aca="true" t="shared" si="0" ref="B20:I20">SUM(B17:B19)</f>
        <v>115422</v>
      </c>
      <c r="C20" s="86">
        <f t="shared" si="0"/>
        <v>0</v>
      </c>
      <c r="D20" s="86">
        <f t="shared" si="0"/>
        <v>17132</v>
      </c>
      <c r="E20" s="86">
        <f t="shared" si="0"/>
        <v>40769</v>
      </c>
      <c r="F20" s="86">
        <f t="shared" si="0"/>
        <v>2022</v>
      </c>
      <c r="G20" s="86">
        <f t="shared" si="0"/>
        <v>5222</v>
      </c>
      <c r="H20" s="86">
        <f t="shared" si="0"/>
        <v>-1741</v>
      </c>
      <c r="I20" s="86">
        <f t="shared" si="0"/>
        <v>-14918</v>
      </c>
      <c r="J20" s="86">
        <f>SUM(J17:J19)</f>
        <v>163908</v>
      </c>
    </row>
    <row r="21" spans="1:10" ht="15.75">
      <c r="A21" s="85"/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15">
      <c r="A22" s="49" t="s">
        <v>97</v>
      </c>
      <c r="B22" s="51">
        <f>7488+67</f>
        <v>7555</v>
      </c>
      <c r="C22" s="51">
        <v>0</v>
      </c>
      <c r="D22" s="51">
        <v>7229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f>SUM(B22:I22)</f>
        <v>14784</v>
      </c>
    </row>
    <row r="23" spans="1:10" ht="15">
      <c r="A23" s="49"/>
      <c r="B23" s="51"/>
      <c r="C23" s="51"/>
      <c r="D23" s="51"/>
      <c r="E23" s="51"/>
      <c r="F23" s="51"/>
      <c r="G23" s="51"/>
      <c r="H23" s="51"/>
      <c r="I23" s="51"/>
      <c r="J23" s="51"/>
    </row>
    <row r="24" spans="1:10" ht="15">
      <c r="A24" s="49" t="s">
        <v>81</v>
      </c>
      <c r="B24" s="51">
        <v>0</v>
      </c>
      <c r="C24" s="51">
        <v>0</v>
      </c>
      <c r="D24" s="51">
        <v>-59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f>SUM(B24:I24)</f>
        <v>-59</v>
      </c>
    </row>
    <row r="25" spans="1:10" ht="15">
      <c r="A25" s="49"/>
      <c r="B25" s="51"/>
      <c r="C25" s="51"/>
      <c r="D25" s="51"/>
      <c r="E25" s="51"/>
      <c r="F25" s="51"/>
      <c r="G25" s="51"/>
      <c r="H25" s="51"/>
      <c r="I25" s="51"/>
      <c r="J25" s="51"/>
    </row>
    <row r="26" spans="1:10" ht="15">
      <c r="A26" s="49" t="s">
        <v>82</v>
      </c>
      <c r="B26" s="51">
        <v>0</v>
      </c>
      <c r="C26" s="51">
        <v>-134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f>SUM(B26:I26)</f>
        <v>-134</v>
      </c>
    </row>
    <row r="27" spans="1:10" ht="15">
      <c r="A27" s="49"/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5">
      <c r="A28" s="49" t="s">
        <v>95</v>
      </c>
      <c r="B28" s="51">
        <v>0</v>
      </c>
      <c r="C28" s="51">
        <v>0</v>
      </c>
      <c r="D28" s="51">
        <v>0</v>
      </c>
      <c r="E28" s="51">
        <v>0</v>
      </c>
      <c r="F28" s="51">
        <f>+'comprehensive income'!E19</f>
        <v>-979</v>
      </c>
      <c r="G28" s="51">
        <v>0</v>
      </c>
      <c r="H28" s="51">
        <f>+'comprehensive income'!E21+'comprehensive income'!E22</f>
        <v>-3572</v>
      </c>
      <c r="I28" s="51">
        <f>+'comprehensive income'!E15</f>
        <v>49459</v>
      </c>
      <c r="J28" s="51">
        <f>SUM(B28:I28)</f>
        <v>44908</v>
      </c>
    </row>
    <row r="29" spans="1:10" ht="15">
      <c r="A29" s="49"/>
      <c r="B29" s="51"/>
      <c r="C29" s="51"/>
      <c r="D29" s="51"/>
      <c r="E29" s="51"/>
      <c r="F29" s="51"/>
      <c r="G29" s="51"/>
      <c r="H29" s="51"/>
      <c r="I29" s="51"/>
      <c r="J29" s="51"/>
    </row>
    <row r="30" spans="1:10" ht="15">
      <c r="A30" s="49" t="s">
        <v>149</v>
      </c>
      <c r="B30" s="51">
        <v>0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-10329</v>
      </c>
      <c r="J30" s="51">
        <f>SUM(B30:I30)</f>
        <v>-10329</v>
      </c>
    </row>
    <row r="31" spans="1:10" ht="15">
      <c r="A31" s="49"/>
      <c r="B31" s="51"/>
      <c r="C31" s="51"/>
      <c r="D31" s="51"/>
      <c r="E31" s="51"/>
      <c r="F31" s="51"/>
      <c r="G31" s="51"/>
      <c r="H31" s="51"/>
      <c r="I31" s="51"/>
      <c r="J31" s="51"/>
    </row>
    <row r="32" spans="1:10" ht="15">
      <c r="A32" s="49"/>
      <c r="B32" s="86"/>
      <c r="C32" s="86"/>
      <c r="D32" s="86"/>
      <c r="E32" s="86"/>
      <c r="F32" s="86"/>
      <c r="G32" s="86"/>
      <c r="H32" s="86"/>
      <c r="I32" s="86"/>
      <c r="J32" s="86"/>
    </row>
    <row r="33" spans="1:10" ht="15.75">
      <c r="A33" s="85" t="s">
        <v>132</v>
      </c>
      <c r="B33" s="51">
        <f aca="true" t="shared" si="1" ref="B33:I33">+B20+B22+B28+B26+B24+B30</f>
        <v>122977</v>
      </c>
      <c r="C33" s="51">
        <f t="shared" si="1"/>
        <v>-134</v>
      </c>
      <c r="D33" s="51">
        <f t="shared" si="1"/>
        <v>24302</v>
      </c>
      <c r="E33" s="51">
        <f t="shared" si="1"/>
        <v>40769</v>
      </c>
      <c r="F33" s="51">
        <f t="shared" si="1"/>
        <v>1043</v>
      </c>
      <c r="G33" s="51">
        <f t="shared" si="1"/>
        <v>5222</v>
      </c>
      <c r="H33" s="51">
        <f t="shared" si="1"/>
        <v>-5313</v>
      </c>
      <c r="I33" s="51">
        <f t="shared" si="1"/>
        <v>24212</v>
      </c>
      <c r="J33" s="51">
        <f>+J20+J22+J28+J26+J24+J30</f>
        <v>213078</v>
      </c>
    </row>
    <row r="34" spans="1:10" ht="16.5" thickBot="1">
      <c r="A34" s="85"/>
      <c r="B34" s="87"/>
      <c r="C34" s="87"/>
      <c r="D34" s="87"/>
      <c r="E34" s="87"/>
      <c r="F34" s="87"/>
      <c r="G34" s="87"/>
      <c r="H34" s="87"/>
      <c r="I34" s="87"/>
      <c r="J34" s="87"/>
    </row>
    <row r="35" spans="1:10" ht="15.75" thickTop="1">
      <c r="A35" s="69"/>
      <c r="B35" s="51"/>
      <c r="C35" s="51"/>
      <c r="D35" s="51"/>
      <c r="E35" s="51"/>
      <c r="F35" s="51"/>
      <c r="G35" s="51"/>
      <c r="H35" s="51"/>
      <c r="I35" s="51"/>
      <c r="J35" s="51"/>
    </row>
    <row r="36" spans="1:10" ht="15.75">
      <c r="A36" s="32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.75">
      <c r="A37" s="32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>
      <c r="A38" s="69"/>
      <c r="B38" s="145" t="s">
        <v>59</v>
      </c>
      <c r="C38" s="146"/>
      <c r="D38" s="146"/>
      <c r="E38" s="146"/>
      <c r="F38" s="146"/>
      <c r="G38" s="146"/>
      <c r="H38" s="146"/>
      <c r="I38" s="146"/>
      <c r="J38" s="147"/>
    </row>
    <row r="39" spans="1:10" ht="15.75">
      <c r="A39" s="49"/>
      <c r="B39" s="71"/>
      <c r="C39" s="72"/>
      <c r="D39" s="138" t="s">
        <v>39</v>
      </c>
      <c r="E39" s="139"/>
      <c r="F39" s="139"/>
      <c r="G39" s="139"/>
      <c r="H39" s="140"/>
      <c r="I39" s="73" t="s">
        <v>38</v>
      </c>
      <c r="J39" s="74"/>
    </row>
    <row r="40" spans="1:10" ht="15.75">
      <c r="A40" s="75"/>
      <c r="B40" s="67"/>
      <c r="C40" s="67"/>
      <c r="D40" s="67"/>
      <c r="E40" s="67"/>
      <c r="F40" s="76"/>
      <c r="G40" s="68" t="s">
        <v>1</v>
      </c>
      <c r="H40" s="68" t="s">
        <v>1</v>
      </c>
      <c r="I40" s="77" t="s">
        <v>1</v>
      </c>
      <c r="J40" s="67"/>
    </row>
    <row r="41" spans="1:10" ht="15.75">
      <c r="A41" s="75"/>
      <c r="B41" s="67" t="s">
        <v>32</v>
      </c>
      <c r="C41" s="67" t="s">
        <v>42</v>
      </c>
      <c r="D41" s="67" t="s">
        <v>32</v>
      </c>
      <c r="E41" s="67" t="s">
        <v>35</v>
      </c>
      <c r="F41" s="75" t="s">
        <v>34</v>
      </c>
      <c r="G41" s="68" t="s">
        <v>65</v>
      </c>
      <c r="H41" s="68" t="s">
        <v>123</v>
      </c>
      <c r="I41" s="78" t="s">
        <v>66</v>
      </c>
      <c r="J41" s="79"/>
    </row>
    <row r="42" spans="1:10" ht="15.75">
      <c r="A42" s="75"/>
      <c r="B42" s="80" t="s">
        <v>31</v>
      </c>
      <c r="C42" s="80" t="s">
        <v>43</v>
      </c>
      <c r="D42" s="80" t="s">
        <v>33</v>
      </c>
      <c r="E42" s="80" t="s">
        <v>30</v>
      </c>
      <c r="F42" s="75" t="s">
        <v>30</v>
      </c>
      <c r="G42" s="68" t="s">
        <v>30</v>
      </c>
      <c r="H42" s="68" t="s">
        <v>124</v>
      </c>
      <c r="I42" s="78" t="s">
        <v>68</v>
      </c>
      <c r="J42" s="67" t="s">
        <v>17</v>
      </c>
    </row>
    <row r="43" spans="1:10" ht="15.75">
      <c r="A43" s="81" t="s">
        <v>1</v>
      </c>
      <c r="B43" s="82" t="s">
        <v>0</v>
      </c>
      <c r="C43" s="82" t="s">
        <v>0</v>
      </c>
      <c r="D43" s="82" t="s">
        <v>0</v>
      </c>
      <c r="E43" s="82" t="s">
        <v>0</v>
      </c>
      <c r="F43" s="82" t="s">
        <v>0</v>
      </c>
      <c r="G43" s="82" t="s">
        <v>0</v>
      </c>
      <c r="H43" s="82" t="s">
        <v>0</v>
      </c>
      <c r="I43" s="83" t="s">
        <v>0</v>
      </c>
      <c r="J43" s="82" t="s">
        <v>0</v>
      </c>
    </row>
    <row r="44" spans="1:10" ht="15">
      <c r="A44" s="49"/>
      <c r="B44" s="44"/>
      <c r="C44" s="44"/>
      <c r="D44" s="44"/>
      <c r="E44" s="44"/>
      <c r="F44" s="84"/>
      <c r="G44" s="84"/>
      <c r="H44" s="84"/>
      <c r="I44" s="44"/>
      <c r="J44" s="44"/>
    </row>
    <row r="45" spans="1:10" ht="15.75">
      <c r="A45" s="85" t="s">
        <v>91</v>
      </c>
      <c r="B45" s="51">
        <v>110680</v>
      </c>
      <c r="C45" s="51">
        <v>-3262</v>
      </c>
      <c r="D45" s="51">
        <v>15483</v>
      </c>
      <c r="E45" s="51">
        <v>40769</v>
      </c>
      <c r="F45" s="51">
        <v>-630</v>
      </c>
      <c r="G45" s="51">
        <v>5222</v>
      </c>
      <c r="H45" s="51">
        <v>0</v>
      </c>
      <c r="I45" s="51">
        <v>-4917</v>
      </c>
      <c r="J45" s="51">
        <f>SUM(B45:I45)</f>
        <v>163345</v>
      </c>
    </row>
    <row r="46" spans="1:10" ht="15">
      <c r="A46" s="49" t="s">
        <v>147</v>
      </c>
      <c r="B46" s="51">
        <v>0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-3342</v>
      </c>
      <c r="J46" s="51">
        <f>SUM(B46:I46)</f>
        <v>-3342</v>
      </c>
    </row>
    <row r="47" ht="15">
      <c r="A47" s="49" t="s">
        <v>130</v>
      </c>
    </row>
    <row r="48" ht="15">
      <c r="A48" s="49" t="s">
        <v>119</v>
      </c>
    </row>
    <row r="49" spans="1:10" ht="15">
      <c r="A49" s="49" t="s">
        <v>120</v>
      </c>
      <c r="B49" s="111">
        <v>0</v>
      </c>
      <c r="C49" s="111">
        <v>0</v>
      </c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-18362</v>
      </c>
      <c r="J49" s="111">
        <f>SUM(B49:I49)</f>
        <v>-18362</v>
      </c>
    </row>
    <row r="50" spans="1:10" ht="15.75">
      <c r="A50" s="85" t="s">
        <v>92</v>
      </c>
      <c r="B50" s="51">
        <f aca="true" t="shared" si="2" ref="B50:I50">SUM(B45:B49)</f>
        <v>110680</v>
      </c>
      <c r="C50" s="51">
        <f t="shared" si="2"/>
        <v>-3262</v>
      </c>
      <c r="D50" s="51">
        <f t="shared" si="2"/>
        <v>15483</v>
      </c>
      <c r="E50" s="51">
        <f t="shared" si="2"/>
        <v>40769</v>
      </c>
      <c r="F50" s="51">
        <f t="shared" si="2"/>
        <v>-630</v>
      </c>
      <c r="G50" s="51">
        <f t="shared" si="2"/>
        <v>5222</v>
      </c>
      <c r="H50" s="51">
        <f t="shared" si="2"/>
        <v>0</v>
      </c>
      <c r="I50" s="51">
        <f t="shared" si="2"/>
        <v>-26621</v>
      </c>
      <c r="J50" s="51">
        <f>SUM(J45:J49)</f>
        <v>141641</v>
      </c>
    </row>
    <row r="51" spans="1:10" ht="15.75">
      <c r="A51" s="113"/>
      <c r="B51" s="51"/>
      <c r="C51" s="51"/>
      <c r="D51" s="51"/>
      <c r="E51" s="51"/>
      <c r="F51" s="51"/>
      <c r="G51" s="51"/>
      <c r="H51" s="51"/>
      <c r="I51" s="51"/>
      <c r="J51" s="51"/>
    </row>
    <row r="52" spans="1:10" ht="15">
      <c r="A52" s="49" t="s">
        <v>97</v>
      </c>
      <c r="B52" s="51">
        <v>4742</v>
      </c>
      <c r="C52" s="51">
        <v>0</v>
      </c>
      <c r="D52" s="51">
        <v>1928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f>SUM(B52:I52)</f>
        <v>6670</v>
      </c>
    </row>
    <row r="53" spans="1:10" ht="15.75">
      <c r="A53" s="113"/>
      <c r="B53" s="51"/>
      <c r="C53" s="51"/>
      <c r="D53" s="51"/>
      <c r="E53" s="51"/>
      <c r="F53" s="51"/>
      <c r="G53" s="51"/>
      <c r="H53" s="51"/>
      <c r="I53" s="51"/>
      <c r="J53" s="51"/>
    </row>
    <row r="54" spans="1:10" ht="15">
      <c r="A54" s="49" t="s">
        <v>81</v>
      </c>
      <c r="B54" s="51">
        <v>0</v>
      </c>
      <c r="C54" s="51">
        <v>0</v>
      </c>
      <c r="D54" s="51">
        <v>-31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f>SUM(B54:I54)</f>
        <v>-31</v>
      </c>
    </row>
    <row r="55" spans="1:10" ht="15.75">
      <c r="A55" s="113"/>
      <c r="B55" s="51"/>
      <c r="C55" s="51"/>
      <c r="D55" s="51"/>
      <c r="E55" s="51"/>
      <c r="F55" s="51"/>
      <c r="G55" s="51"/>
      <c r="H55" s="51"/>
      <c r="I55" s="51"/>
      <c r="J55" s="51"/>
    </row>
    <row r="56" spans="1:10" ht="15">
      <c r="A56" s="49" t="s">
        <v>90</v>
      </c>
      <c r="B56" s="51">
        <v>0</v>
      </c>
      <c r="C56" s="51">
        <v>3264</v>
      </c>
      <c r="D56" s="51">
        <v>-248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f>SUM(B56:I56)</f>
        <v>3016</v>
      </c>
    </row>
    <row r="57" spans="1:10" ht="15">
      <c r="A57" s="49"/>
      <c r="B57" s="51"/>
      <c r="C57" s="51"/>
      <c r="D57" s="51"/>
      <c r="E57" s="51"/>
      <c r="F57" s="51"/>
      <c r="G57" s="51"/>
      <c r="H57" s="51"/>
      <c r="I57" s="51"/>
      <c r="J57" s="51"/>
    </row>
    <row r="58" spans="1:10" ht="15">
      <c r="A58" s="49" t="s">
        <v>82</v>
      </c>
      <c r="B58" s="51">
        <v>0</v>
      </c>
      <c r="C58" s="51">
        <v>-2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f>SUM(B58:I58)</f>
        <v>-2</v>
      </c>
    </row>
    <row r="59" spans="1:10" ht="15.75">
      <c r="A59" s="85"/>
      <c r="B59" s="51"/>
      <c r="C59" s="51"/>
      <c r="D59" s="51"/>
      <c r="E59" s="51"/>
      <c r="F59" s="51"/>
      <c r="G59" s="51"/>
      <c r="H59" s="51"/>
      <c r="I59" s="51"/>
      <c r="J59" s="51"/>
    </row>
    <row r="60" spans="1:10" ht="15">
      <c r="A60" s="49" t="s">
        <v>95</v>
      </c>
      <c r="B60" s="51">
        <v>0</v>
      </c>
      <c r="C60" s="51">
        <v>0</v>
      </c>
      <c r="D60" s="51">
        <v>0</v>
      </c>
      <c r="E60" s="51">
        <v>0</v>
      </c>
      <c r="F60" s="51">
        <f>+'comprehensive income'!F19</f>
        <v>2652</v>
      </c>
      <c r="G60" s="51">
        <v>0</v>
      </c>
      <c r="H60" s="51">
        <v>0</v>
      </c>
      <c r="I60" s="51">
        <f>+'comprehensive income'!F15</f>
        <v>20275</v>
      </c>
      <c r="J60" s="51">
        <f>SUM(B60:I60)</f>
        <v>22927</v>
      </c>
    </row>
    <row r="61" spans="1:10" ht="15.75">
      <c r="A61" s="85"/>
      <c r="B61" s="51"/>
      <c r="C61" s="51"/>
      <c r="D61" s="51"/>
      <c r="E61" s="51"/>
      <c r="F61" s="51"/>
      <c r="G61" s="51"/>
      <c r="H61" s="51"/>
      <c r="I61" s="51"/>
      <c r="J61" s="51"/>
    </row>
    <row r="62" spans="1:10" ht="15">
      <c r="A62" s="49"/>
      <c r="B62" s="86"/>
      <c r="C62" s="86"/>
      <c r="D62" s="86"/>
      <c r="E62" s="86"/>
      <c r="F62" s="86"/>
      <c r="G62" s="86"/>
      <c r="H62" s="86"/>
      <c r="I62" s="86"/>
      <c r="J62" s="86"/>
    </row>
    <row r="63" spans="1:10" ht="15.75">
      <c r="A63" s="85" t="s">
        <v>129</v>
      </c>
      <c r="B63" s="51">
        <f>+B50+B52+B54+B56+B58+B60</f>
        <v>115422</v>
      </c>
      <c r="C63" s="51">
        <f>+C50+C52+C54+C56+C58+C60</f>
        <v>0</v>
      </c>
      <c r="D63" s="51">
        <f aca="true" t="shared" si="3" ref="D63:J63">+D50+D52+D54+D56+D58+D60</f>
        <v>17132</v>
      </c>
      <c r="E63" s="51">
        <f t="shared" si="3"/>
        <v>40769</v>
      </c>
      <c r="F63" s="51">
        <f t="shared" si="3"/>
        <v>2022</v>
      </c>
      <c r="G63" s="51">
        <f t="shared" si="3"/>
        <v>5222</v>
      </c>
      <c r="H63" s="51">
        <f t="shared" si="3"/>
        <v>0</v>
      </c>
      <c r="I63" s="51">
        <f t="shared" si="3"/>
        <v>-6346</v>
      </c>
      <c r="J63" s="51">
        <f t="shared" si="3"/>
        <v>174221</v>
      </c>
    </row>
    <row r="64" spans="1:10" ht="16.5" thickBot="1">
      <c r="A64" s="85"/>
      <c r="B64" s="87"/>
      <c r="C64" s="87"/>
      <c r="D64" s="87"/>
      <c r="E64" s="87"/>
      <c r="F64" s="87"/>
      <c r="G64" s="87"/>
      <c r="H64" s="87"/>
      <c r="I64" s="87"/>
      <c r="J64" s="87"/>
    </row>
    <row r="65" spans="2:10" ht="15.75" thickTop="1">
      <c r="B65" s="18"/>
      <c r="C65" s="18"/>
      <c r="D65" s="18"/>
      <c r="E65" s="18"/>
      <c r="F65" s="18"/>
      <c r="G65" s="18"/>
      <c r="H65" s="18"/>
      <c r="I65" s="18"/>
      <c r="J65" s="18"/>
    </row>
    <row r="66" ht="16.5" customHeight="1">
      <c r="D66" s="34" t="s">
        <v>1</v>
      </c>
    </row>
    <row r="67" ht="16.5" customHeight="1"/>
    <row r="68" ht="16.5" customHeight="1"/>
    <row r="69" ht="16.5" customHeight="1"/>
    <row r="70" spans="11:137" s="69" customFormat="1" ht="16.5" customHeight="1"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</row>
    <row r="71" spans="11:137" s="69" customFormat="1" ht="12.75"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</row>
    <row r="72" spans="11:137" s="69" customFormat="1" ht="12.75"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</row>
    <row r="73" spans="11:137" s="69" customFormat="1" ht="12.75"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</row>
    <row r="74" spans="11:137" s="69" customFormat="1" ht="12.75"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</row>
    <row r="75" spans="11:137" s="69" customFormat="1" ht="12.75"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</row>
    <row r="76" spans="11:137" s="69" customFormat="1" ht="12.75"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</row>
    <row r="77" spans="11:137" s="69" customFormat="1" ht="12.75"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</row>
    <row r="78" spans="11:137" s="69" customFormat="1" ht="12.75"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</row>
    <row r="79" spans="11:137" s="69" customFormat="1" ht="12.75"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</row>
    <row r="80" spans="11:137" s="69" customFormat="1" ht="12.75"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</row>
    <row r="81" spans="11:137" s="69" customFormat="1" ht="17.25" customHeight="1"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</row>
    <row r="82" spans="11:137" s="69" customFormat="1" ht="12.75"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</row>
    <row r="83" spans="11:137" s="69" customFormat="1" ht="12.75"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</row>
    <row r="84" spans="11:137" s="69" customFormat="1" ht="12.75"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</row>
    <row r="85" spans="11:137" s="69" customFormat="1" ht="12.75"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</row>
    <row r="86" spans="11:137" s="69" customFormat="1" ht="12.75"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</row>
    <row r="87" spans="11:137" s="69" customFormat="1" ht="12.75"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</row>
    <row r="88" spans="11:137" s="69" customFormat="1" ht="12.75"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</row>
    <row r="89" spans="11:137" s="69" customFormat="1" ht="12.75"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</row>
    <row r="90" spans="11:137" s="69" customFormat="1" ht="12.75"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</row>
    <row r="91" spans="11:137" s="69" customFormat="1" ht="12.75"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</row>
    <row r="92" spans="11:137" s="69" customFormat="1" ht="12.75"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</row>
    <row r="93" spans="11:137" s="69" customFormat="1" ht="12.75"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</row>
    <row r="94" spans="11:137" s="69" customFormat="1" ht="12.75"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</row>
    <row r="95" spans="11:137" s="69" customFormat="1" ht="12.75"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</row>
    <row r="96" spans="11:137" s="69" customFormat="1" ht="12.75"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</row>
    <row r="97" spans="11:137" s="69" customFormat="1" ht="12.75"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</row>
    <row r="98" spans="2:10" ht="15">
      <c r="B98" s="18"/>
      <c r="C98" s="18"/>
      <c r="D98" s="18" t="s">
        <v>1</v>
      </c>
      <c r="E98" s="18"/>
      <c r="F98" s="18" t="s">
        <v>1</v>
      </c>
      <c r="G98" s="18"/>
      <c r="H98" s="18" t="s">
        <v>1</v>
      </c>
      <c r="I98" s="18"/>
      <c r="J98" s="18"/>
    </row>
    <row r="99" spans="1:10" ht="15">
      <c r="A99" s="49"/>
      <c r="B99" s="18"/>
      <c r="C99" s="18"/>
      <c r="D99" s="18"/>
      <c r="E99" s="18"/>
      <c r="F99" s="18"/>
      <c r="G99" s="18"/>
      <c r="H99" s="18"/>
      <c r="I99" s="18"/>
      <c r="J99" s="18"/>
    </row>
    <row r="100" spans="2:10" ht="15">
      <c r="B100" s="35"/>
      <c r="C100" s="35"/>
      <c r="D100" s="35"/>
      <c r="E100" s="18"/>
      <c r="F100" s="18"/>
      <c r="G100" s="18"/>
      <c r="H100" s="18"/>
      <c r="I100" s="35"/>
      <c r="J100" s="35"/>
    </row>
    <row r="101" spans="2:10" ht="15">
      <c r="B101" s="18"/>
      <c r="C101" s="18"/>
      <c r="D101" s="18"/>
      <c r="E101" s="18"/>
      <c r="F101" s="18"/>
      <c r="G101" s="18"/>
      <c r="H101" s="18"/>
      <c r="I101" s="18" t="s">
        <v>1</v>
      </c>
      <c r="J101" s="18"/>
    </row>
    <row r="102" ht="12.75">
      <c r="A102" t="s">
        <v>113</v>
      </c>
    </row>
  </sheetData>
  <mergeCells count="9">
    <mergeCell ref="D39:H39"/>
    <mergeCell ref="D10:H10"/>
    <mergeCell ref="A2:J2"/>
    <mergeCell ref="A7:J7"/>
    <mergeCell ref="A6:J6"/>
    <mergeCell ref="A3:J3"/>
    <mergeCell ref="B38:J38"/>
    <mergeCell ref="B9:J9"/>
    <mergeCell ref="A8:J8"/>
  </mergeCells>
  <printOptions horizontalCentered="1"/>
  <pageMargins left="0.45" right="0.25" top="0.984251968503937" bottom="0.984251968503937" header="0.511811023622047" footer="0.511811023622047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85" zoomScaleNormal="85" zoomScaleSheetLayoutView="80" workbookViewId="0" topLeftCell="A19">
      <selection activeCell="B40" sqref="B40"/>
    </sheetView>
  </sheetViews>
  <sheetFormatPr defaultColWidth="9.140625" defaultRowHeight="12.75"/>
  <cols>
    <col min="1" max="1" width="48.421875" style="0" customWidth="1"/>
    <col min="2" max="3" width="19.421875" style="69" bestFit="1" customWidth="1"/>
    <col min="4" max="4" width="2.7109375" style="44" customWidth="1"/>
    <col min="5" max="5" width="16.28125" style="69" customWidth="1"/>
    <col min="6" max="6" width="16.421875" style="0" customWidth="1"/>
    <col min="7" max="7" width="2.8515625" style="0" customWidth="1"/>
  </cols>
  <sheetData>
    <row r="1" spans="1:4" ht="15">
      <c r="A1" s="3"/>
      <c r="B1" s="49"/>
      <c r="C1" s="49"/>
      <c r="D1" s="49"/>
    </row>
    <row r="2" spans="1:6" ht="18">
      <c r="A2" s="141" t="s">
        <v>13</v>
      </c>
      <c r="B2" s="141"/>
      <c r="C2" s="141"/>
      <c r="D2" s="141"/>
      <c r="E2" s="141"/>
      <c r="F2" s="141"/>
    </row>
    <row r="3" spans="1:6" ht="12.75">
      <c r="A3" s="137" t="s">
        <v>4</v>
      </c>
      <c r="B3" s="137"/>
      <c r="C3" s="137"/>
      <c r="D3" s="137"/>
      <c r="E3" s="137"/>
      <c r="F3" s="137"/>
    </row>
    <row r="4" spans="1:4" ht="15">
      <c r="A4" s="3"/>
      <c r="B4" s="49"/>
      <c r="C4" s="49"/>
      <c r="D4" s="49"/>
    </row>
    <row r="5" spans="1:4" ht="15">
      <c r="A5" s="3"/>
      <c r="B5" s="49"/>
      <c r="C5" s="49"/>
      <c r="D5" s="49"/>
    </row>
    <row r="6" spans="1:6" ht="18">
      <c r="A6" s="144" t="s">
        <v>19</v>
      </c>
      <c r="B6" s="141"/>
      <c r="C6" s="141"/>
      <c r="D6" s="141"/>
      <c r="E6" s="141"/>
      <c r="F6" s="141"/>
    </row>
    <row r="7" spans="1:6" ht="15.75">
      <c r="A7" s="142" t="s">
        <v>128</v>
      </c>
      <c r="B7" s="142"/>
      <c r="C7" s="142"/>
      <c r="D7" s="142"/>
      <c r="E7" s="142"/>
      <c r="F7" s="142"/>
    </row>
    <row r="8" spans="1:4" ht="15">
      <c r="A8" s="3"/>
      <c r="B8" s="49"/>
      <c r="C8" s="49"/>
      <c r="D8" s="47"/>
    </row>
    <row r="9" spans="1:6" ht="15">
      <c r="A9" s="3"/>
      <c r="B9" s="88"/>
      <c r="C9" s="88"/>
      <c r="D9" s="47"/>
      <c r="E9" s="89"/>
      <c r="F9" s="38"/>
    </row>
    <row r="10" spans="1:6" ht="15.75">
      <c r="A10" s="3"/>
      <c r="B10" s="79" t="s">
        <v>14</v>
      </c>
      <c r="C10" s="90" t="s">
        <v>14</v>
      </c>
      <c r="D10" s="68"/>
      <c r="E10" s="80" t="s">
        <v>40</v>
      </c>
      <c r="F10" s="27" t="s">
        <v>40</v>
      </c>
    </row>
    <row r="11" spans="1:6" ht="15.75">
      <c r="A11" s="3"/>
      <c r="B11" s="67">
        <v>40816</v>
      </c>
      <c r="C11" s="67">
        <v>40451</v>
      </c>
      <c r="D11" s="68"/>
      <c r="E11" s="67">
        <v>40816</v>
      </c>
      <c r="F11" s="67">
        <v>40451</v>
      </c>
    </row>
    <row r="12" spans="1:6" ht="15.75">
      <c r="A12" s="3" t="s">
        <v>1</v>
      </c>
      <c r="B12" s="79" t="s">
        <v>0</v>
      </c>
      <c r="C12" s="79" t="s">
        <v>0</v>
      </c>
      <c r="D12" s="68"/>
      <c r="E12" s="79" t="s">
        <v>0</v>
      </c>
      <c r="F12" s="28" t="s">
        <v>0</v>
      </c>
    </row>
    <row r="13" spans="1:6" ht="15">
      <c r="A13" s="3"/>
      <c r="B13" s="91"/>
      <c r="C13" s="129" t="s">
        <v>112</v>
      </c>
      <c r="D13" s="92"/>
      <c r="E13" s="93"/>
      <c r="F13" s="129" t="s">
        <v>112</v>
      </c>
    </row>
    <row r="14" spans="1:6" ht="15">
      <c r="A14" s="3"/>
      <c r="B14" s="92"/>
      <c r="C14" s="92"/>
      <c r="D14" s="92"/>
      <c r="E14" s="94"/>
      <c r="F14" s="29"/>
    </row>
    <row r="15" spans="1:6" ht="15">
      <c r="A15" s="3" t="s">
        <v>1</v>
      </c>
      <c r="B15" s="92"/>
      <c r="C15" s="92"/>
      <c r="D15" s="92"/>
      <c r="E15" s="94"/>
      <c r="F15" s="29"/>
    </row>
    <row r="16" spans="1:6" ht="15.75">
      <c r="A16" s="30" t="s">
        <v>15</v>
      </c>
      <c r="B16" s="46">
        <v>131213</v>
      </c>
      <c r="C16" s="46">
        <v>118309</v>
      </c>
      <c r="D16" s="46"/>
      <c r="E16" s="46">
        <v>529294</v>
      </c>
      <c r="F16" s="46">
        <v>478358</v>
      </c>
    </row>
    <row r="17" spans="1:6" ht="15.75">
      <c r="A17" s="30" t="s">
        <v>63</v>
      </c>
      <c r="B17" s="42">
        <v>10154</v>
      </c>
      <c r="C17" s="42">
        <v>9631</v>
      </c>
      <c r="D17" s="46"/>
      <c r="E17" s="42">
        <v>29687</v>
      </c>
      <c r="F17" s="42">
        <v>20739</v>
      </c>
    </row>
    <row r="18" spans="1:6" ht="15">
      <c r="A18" s="3"/>
      <c r="B18" s="46">
        <f>SUM(B16:B17)</f>
        <v>141367</v>
      </c>
      <c r="C18" s="46">
        <f>SUM(C16:C17)</f>
        <v>127940</v>
      </c>
      <c r="D18" s="46"/>
      <c r="E18" s="46">
        <f>SUM(E16:E17)</f>
        <v>558981</v>
      </c>
      <c r="F18" s="46">
        <f>SUM(F16:F17)</f>
        <v>499097</v>
      </c>
    </row>
    <row r="19" spans="1:6" ht="15">
      <c r="A19" s="3"/>
      <c r="B19" s="46"/>
      <c r="C19" s="46"/>
      <c r="D19" s="46"/>
      <c r="E19" s="46"/>
      <c r="F19" s="46"/>
    </row>
    <row r="20" spans="1:9" ht="15.75">
      <c r="A20" s="30" t="s">
        <v>37</v>
      </c>
      <c r="B20" s="46">
        <v>-120009</v>
      </c>
      <c r="C20" s="46">
        <v>-101388</v>
      </c>
      <c r="D20" s="46"/>
      <c r="E20" s="46">
        <v>-484985</v>
      </c>
      <c r="F20" s="46">
        <v>-455189</v>
      </c>
      <c r="I20" s="34"/>
    </row>
    <row r="21" spans="2:6" ht="15">
      <c r="B21" s="95"/>
      <c r="C21" s="95"/>
      <c r="D21" s="46"/>
      <c r="E21" s="95"/>
      <c r="F21" s="95"/>
    </row>
    <row r="22" spans="1:6" ht="15.75">
      <c r="A22" s="31" t="s">
        <v>76</v>
      </c>
      <c r="B22" s="46">
        <f>SUM(B18:B20)</f>
        <v>21358</v>
      </c>
      <c r="C22" s="46">
        <f>SUM(C18:C20)</f>
        <v>26552</v>
      </c>
      <c r="D22" s="46"/>
      <c r="E22" s="46">
        <f>SUM(E18:E20)</f>
        <v>73996</v>
      </c>
      <c r="F22" s="46">
        <f>SUM(F18:F20)</f>
        <v>43908</v>
      </c>
    </row>
    <row r="23" spans="1:6" ht="15.75">
      <c r="A23" s="30"/>
      <c r="B23" s="46"/>
      <c r="C23" s="46"/>
      <c r="D23" s="46"/>
      <c r="E23" s="46"/>
      <c r="F23" s="46"/>
    </row>
    <row r="24" spans="1:6" ht="15.75">
      <c r="A24" s="30" t="s">
        <v>16</v>
      </c>
      <c r="B24" s="46">
        <v>-1414</v>
      </c>
      <c r="C24" s="46">
        <v>-655</v>
      </c>
      <c r="D24" s="46"/>
      <c r="E24" s="46">
        <v>-4717</v>
      </c>
      <c r="F24" s="46">
        <v>-2632</v>
      </c>
    </row>
    <row r="25" spans="1:6" ht="15.75">
      <c r="A25" s="32" t="s">
        <v>1</v>
      </c>
      <c r="B25" s="46"/>
      <c r="C25" s="46"/>
      <c r="D25" s="46"/>
      <c r="E25" s="46"/>
      <c r="F25" s="46"/>
    </row>
    <row r="26" spans="1:6" ht="15.75">
      <c r="A26" s="30"/>
      <c r="B26" s="95"/>
      <c r="C26" s="95"/>
      <c r="D26" s="51"/>
      <c r="E26" s="95"/>
      <c r="F26" s="95"/>
    </row>
    <row r="27" spans="1:6" ht="15.75">
      <c r="A27" s="50" t="s">
        <v>137</v>
      </c>
      <c r="B27" s="46">
        <f>SUM(B22:B25)</f>
        <v>19944</v>
      </c>
      <c r="C27" s="46">
        <f>SUM(C22:C25)</f>
        <v>25897</v>
      </c>
      <c r="D27" s="46"/>
      <c r="E27" s="46">
        <f>SUM(E22:E25)</f>
        <v>69279</v>
      </c>
      <c r="F27" s="46">
        <f>SUM(F22:F25)</f>
        <v>41276</v>
      </c>
    </row>
    <row r="28" spans="1:6" ht="15.75">
      <c r="A28" s="30"/>
      <c r="B28" s="46"/>
      <c r="C28" s="46"/>
      <c r="D28" s="46"/>
      <c r="E28" s="46"/>
      <c r="F28" s="46"/>
    </row>
    <row r="29" spans="1:6" ht="15.75">
      <c r="A29" s="30" t="s">
        <v>64</v>
      </c>
      <c r="B29" s="46">
        <v>-5323</v>
      </c>
      <c r="C29" s="46">
        <v>-15277</v>
      </c>
      <c r="D29" s="46"/>
      <c r="E29" s="46">
        <v>-19820</v>
      </c>
      <c r="F29" s="46">
        <v>-21001</v>
      </c>
    </row>
    <row r="30" spans="1:6" ht="15.75">
      <c r="A30" s="30"/>
      <c r="B30" s="42"/>
      <c r="C30" s="42"/>
      <c r="D30" s="46"/>
      <c r="E30" s="42"/>
      <c r="F30" s="42"/>
    </row>
    <row r="31" spans="1:6" ht="24" customHeight="1" thickBot="1">
      <c r="A31" s="31" t="s">
        <v>138</v>
      </c>
      <c r="B31" s="96">
        <f>SUM(B27:B29)</f>
        <v>14621</v>
      </c>
      <c r="C31" s="96">
        <f>SUM(C27:C29)</f>
        <v>10620</v>
      </c>
      <c r="D31" s="46"/>
      <c r="E31" s="96">
        <f>SUM(E27:E29)</f>
        <v>49459</v>
      </c>
      <c r="F31" s="96">
        <f>SUM(F27:F29)</f>
        <v>20275</v>
      </c>
    </row>
    <row r="32" spans="1:6" ht="15.75">
      <c r="A32" s="30"/>
      <c r="B32" s="46"/>
      <c r="C32" s="46"/>
      <c r="D32" s="46"/>
      <c r="E32" s="46"/>
      <c r="F32" s="46"/>
    </row>
    <row r="33" spans="1:6" ht="15.75">
      <c r="A33" s="30"/>
      <c r="B33" s="46"/>
      <c r="C33" s="46"/>
      <c r="D33" s="46"/>
      <c r="E33" s="46"/>
      <c r="F33" s="46"/>
    </row>
    <row r="34" spans="1:6" ht="15.75">
      <c r="A34" s="30" t="s">
        <v>88</v>
      </c>
      <c r="B34" s="46"/>
      <c r="C34" s="46"/>
      <c r="D34" s="46"/>
      <c r="E34" s="46"/>
      <c r="F34" s="46"/>
    </row>
    <row r="35" spans="1:6" ht="16.5" thickBot="1">
      <c r="A35" s="30" t="s">
        <v>60</v>
      </c>
      <c r="B35" s="97">
        <f>+B31</f>
        <v>14621</v>
      </c>
      <c r="C35" s="97">
        <f>+C31</f>
        <v>10620</v>
      </c>
      <c r="D35" s="46"/>
      <c r="E35" s="97">
        <f>+E31</f>
        <v>49459</v>
      </c>
      <c r="F35" s="97">
        <f>+F31</f>
        <v>20275</v>
      </c>
    </row>
    <row r="36" spans="1:6" ht="15.75">
      <c r="A36" s="30"/>
      <c r="B36" s="46"/>
      <c r="C36" s="46"/>
      <c r="D36" s="46"/>
      <c r="E36" s="46"/>
      <c r="F36" s="46"/>
    </row>
    <row r="37" spans="1:7" ht="15.75">
      <c r="A37" s="32"/>
      <c r="B37" s="46"/>
      <c r="C37" s="46"/>
      <c r="D37" s="46"/>
      <c r="E37" s="46"/>
      <c r="F37" s="46"/>
      <c r="G37" s="69"/>
    </row>
    <row r="38" spans="1:7" ht="15.75">
      <c r="A38" s="32" t="s">
        <v>139</v>
      </c>
      <c r="B38" s="46"/>
      <c r="C38" s="46"/>
      <c r="D38" s="46"/>
      <c r="E38" s="46"/>
      <c r="F38" s="46"/>
      <c r="G38" s="69"/>
    </row>
    <row r="39" spans="1:7" ht="15.75">
      <c r="A39" s="32" t="s">
        <v>94</v>
      </c>
      <c r="B39" s="46"/>
      <c r="C39" s="46"/>
      <c r="D39" s="46"/>
      <c r="E39" s="46"/>
      <c r="F39" s="46"/>
      <c r="G39" s="69"/>
    </row>
    <row r="40" spans="1:8" ht="15.75">
      <c r="A40" s="32" t="s">
        <v>140</v>
      </c>
      <c r="B40" s="92">
        <v>5.95</v>
      </c>
      <c r="C40" s="133" t="s">
        <v>150</v>
      </c>
      <c r="D40" s="117"/>
      <c r="E40" s="92">
        <v>20.18</v>
      </c>
      <c r="F40" s="134">
        <v>9.14</v>
      </c>
      <c r="G40" s="114"/>
      <c r="H40" s="36"/>
    </row>
    <row r="41" spans="1:8" ht="15.75">
      <c r="A41" s="30" t="s">
        <v>141</v>
      </c>
      <c r="B41" s="92">
        <v>5.95</v>
      </c>
      <c r="C41" s="133" t="s">
        <v>151</v>
      </c>
      <c r="D41" s="117"/>
      <c r="E41" s="92">
        <v>20.18</v>
      </c>
      <c r="F41" s="134">
        <v>9.14</v>
      </c>
      <c r="G41" s="114"/>
      <c r="H41" s="36"/>
    </row>
    <row r="42" spans="1:8" ht="15">
      <c r="A42" s="130" t="s">
        <v>105</v>
      </c>
      <c r="B42" s="46"/>
      <c r="C42" s="46"/>
      <c r="D42" s="46"/>
      <c r="E42" s="46"/>
      <c r="F42" s="46"/>
      <c r="G42" s="69"/>
      <c r="H42" s="36"/>
    </row>
    <row r="43" spans="1:7" ht="15.75" thickBot="1">
      <c r="A43" s="130" t="s">
        <v>93</v>
      </c>
      <c r="B43" s="45"/>
      <c r="C43" s="45"/>
      <c r="D43" s="46"/>
      <c r="E43" s="45"/>
      <c r="F43" s="45"/>
      <c r="G43" s="69"/>
    </row>
    <row r="44" spans="2:6" ht="12.75">
      <c r="B44" s="98"/>
      <c r="C44" s="98"/>
      <c r="D44" s="99"/>
      <c r="E44" s="98"/>
      <c r="F44" s="33"/>
    </row>
    <row r="45" spans="2:6" ht="12.75">
      <c r="B45" s="101"/>
      <c r="C45" s="101"/>
      <c r="D45" s="101"/>
      <c r="E45" s="101"/>
      <c r="F45" s="128"/>
    </row>
    <row r="46" spans="2:6" ht="12.75">
      <c r="B46" s="101"/>
      <c r="C46" s="101"/>
      <c r="D46" s="101"/>
      <c r="E46" s="101"/>
      <c r="F46" s="128"/>
    </row>
    <row r="47" spans="1:6" ht="16.5" customHeight="1">
      <c r="A47" s="127"/>
      <c r="B47" s="101"/>
      <c r="C47" s="101"/>
      <c r="D47" s="101"/>
      <c r="E47" s="101"/>
      <c r="F47" s="128"/>
    </row>
    <row r="48" spans="2:6" ht="16.5" customHeight="1">
      <c r="B48" s="101"/>
      <c r="C48" s="101"/>
      <c r="D48" s="101"/>
      <c r="E48" s="101"/>
      <c r="F48" s="128"/>
    </row>
    <row r="49" spans="1:6" ht="15.75" customHeight="1">
      <c r="A49" s="49"/>
      <c r="B49" s="100"/>
      <c r="C49" s="100"/>
      <c r="D49" s="101"/>
      <c r="E49" s="100"/>
      <c r="F49" s="34"/>
    </row>
    <row r="50" spans="1:6" ht="15.75" customHeight="1">
      <c r="A50" s="65"/>
      <c r="B50" s="100"/>
      <c r="C50" s="100"/>
      <c r="D50" s="101"/>
      <c r="E50" s="100"/>
      <c r="F50" s="34"/>
    </row>
    <row r="51" spans="2:6" ht="15.75" customHeight="1">
      <c r="B51" s="100"/>
      <c r="C51" s="100"/>
      <c r="D51" s="101"/>
      <c r="E51" s="100"/>
      <c r="F51" s="34"/>
    </row>
    <row r="52" spans="2:6" ht="15.75" customHeight="1">
      <c r="B52" s="100"/>
      <c r="C52" s="100"/>
      <c r="D52" s="101"/>
      <c r="E52" s="100"/>
      <c r="F52" s="34"/>
    </row>
    <row r="53" spans="2:6" ht="16.5" customHeight="1">
      <c r="B53" s="100"/>
      <c r="C53" s="100"/>
      <c r="D53" s="101"/>
      <c r="E53" s="100"/>
      <c r="F53" s="34"/>
    </row>
    <row r="54" spans="2:6" ht="16.5" customHeight="1">
      <c r="B54" s="100"/>
      <c r="C54" s="100"/>
      <c r="D54" s="101"/>
      <c r="E54" s="100"/>
      <c r="F54" s="34"/>
    </row>
    <row r="55" spans="2:6" ht="12.75">
      <c r="B55" s="100"/>
      <c r="C55" s="100"/>
      <c r="D55" s="101"/>
      <c r="E55" s="100"/>
      <c r="F55" s="34"/>
    </row>
    <row r="58" ht="20.25" customHeight="1">
      <c r="A58" s="127" t="s">
        <v>111</v>
      </c>
    </row>
  </sheetData>
  <mergeCells count="4">
    <mergeCell ref="A2:F2"/>
    <mergeCell ref="A6:F6"/>
    <mergeCell ref="A3:F3"/>
    <mergeCell ref="A7:F7"/>
  </mergeCells>
  <printOptions horizontalCentered="1"/>
  <pageMargins left="0.75" right="0.5" top="0.984251968503937" bottom="0.984251968503937" header="0.511811023622047" footer="0.511811023622047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85" zoomScaleNormal="85" workbookViewId="0" topLeftCell="A6">
      <selection activeCell="A32" sqref="A32"/>
    </sheetView>
  </sheetViews>
  <sheetFormatPr defaultColWidth="9.140625" defaultRowHeight="12.75"/>
  <cols>
    <col min="1" max="1" width="55.57421875" style="0" customWidth="1"/>
    <col min="2" max="3" width="19.421875" style="69" bestFit="1" customWidth="1"/>
    <col min="4" max="4" width="1.421875" style="44" customWidth="1"/>
    <col min="5" max="5" width="15.7109375" style="69" bestFit="1" customWidth="1"/>
    <col min="6" max="6" width="15.7109375" style="0" bestFit="1" customWidth="1"/>
  </cols>
  <sheetData>
    <row r="1" spans="1:4" ht="15">
      <c r="A1" s="3"/>
      <c r="B1" s="49"/>
      <c r="C1" s="49"/>
      <c r="D1" s="49"/>
    </row>
    <row r="2" spans="1:6" ht="18">
      <c r="A2" s="141" t="s">
        <v>13</v>
      </c>
      <c r="B2" s="141"/>
      <c r="C2" s="141"/>
      <c r="D2" s="141"/>
      <c r="E2" s="141"/>
      <c r="F2" s="141"/>
    </row>
    <row r="3" spans="1:6" ht="12.75">
      <c r="A3" s="137" t="s">
        <v>4</v>
      </c>
      <c r="B3" s="137"/>
      <c r="C3" s="137"/>
      <c r="D3" s="137"/>
      <c r="E3" s="137"/>
      <c r="F3" s="137"/>
    </row>
    <row r="4" spans="1:4" ht="15">
      <c r="A4" s="3"/>
      <c r="B4" s="49"/>
      <c r="C4" s="49"/>
      <c r="D4" s="49"/>
    </row>
    <row r="5" spans="1:4" ht="15">
      <c r="A5" s="3"/>
      <c r="B5" s="49"/>
      <c r="C5" s="49"/>
      <c r="D5" s="49"/>
    </row>
    <row r="6" spans="1:6" ht="18">
      <c r="A6" s="144" t="s">
        <v>84</v>
      </c>
      <c r="B6" s="141"/>
      <c r="C6" s="141"/>
      <c r="D6" s="141"/>
      <c r="E6" s="141"/>
      <c r="F6" s="141"/>
    </row>
    <row r="7" spans="1:6" ht="15.75">
      <c r="A7" s="142" t="s">
        <v>128</v>
      </c>
      <c r="B7" s="142"/>
      <c r="C7" s="142"/>
      <c r="D7" s="142"/>
      <c r="E7" s="142"/>
      <c r="F7" s="142"/>
    </row>
    <row r="8" spans="1:4" ht="15">
      <c r="A8" s="3"/>
      <c r="B8" s="49"/>
      <c r="C8" s="49"/>
      <c r="D8" s="47"/>
    </row>
    <row r="9" spans="1:6" ht="15">
      <c r="A9" s="3"/>
      <c r="B9" s="88"/>
      <c r="C9" s="88"/>
      <c r="D9" s="47"/>
      <c r="E9" s="89"/>
      <c r="F9" s="38"/>
    </row>
    <row r="10" spans="1:6" ht="15.75">
      <c r="A10" s="3"/>
      <c r="B10" s="79" t="s">
        <v>14</v>
      </c>
      <c r="C10" s="90" t="s">
        <v>14</v>
      </c>
      <c r="D10" s="68"/>
      <c r="E10" s="80" t="s">
        <v>40</v>
      </c>
      <c r="F10" s="27" t="s">
        <v>40</v>
      </c>
    </row>
    <row r="11" spans="1:6" ht="15.75">
      <c r="A11" s="3"/>
      <c r="B11" s="67">
        <v>40816</v>
      </c>
      <c r="C11" s="67">
        <v>40451</v>
      </c>
      <c r="D11" s="68"/>
      <c r="E11" s="67">
        <v>40816</v>
      </c>
      <c r="F11" s="67">
        <v>40451</v>
      </c>
    </row>
    <row r="12" spans="1:6" ht="15.75">
      <c r="A12" s="3" t="s">
        <v>1</v>
      </c>
      <c r="B12" s="79" t="s">
        <v>0</v>
      </c>
      <c r="C12" s="79" t="s">
        <v>0</v>
      </c>
      <c r="D12" s="68"/>
      <c r="E12" s="79" t="s">
        <v>0</v>
      </c>
      <c r="F12" s="28" t="s">
        <v>0</v>
      </c>
    </row>
    <row r="13" spans="1:6" ht="15">
      <c r="A13" s="3"/>
      <c r="B13" s="91"/>
      <c r="C13" s="129"/>
      <c r="D13" s="92"/>
      <c r="E13" s="93"/>
      <c r="F13" s="129"/>
    </row>
    <row r="14" spans="1:6" ht="15">
      <c r="A14" s="3"/>
      <c r="B14" s="92"/>
      <c r="C14" s="92"/>
      <c r="D14" s="92"/>
      <c r="E14" s="94"/>
      <c r="F14" s="29"/>
    </row>
    <row r="15" spans="1:6" ht="15.75">
      <c r="A15" s="31" t="s">
        <v>138</v>
      </c>
      <c r="B15" s="115">
        <f>+incomestatement!B35</f>
        <v>14621</v>
      </c>
      <c r="C15" s="115">
        <f>+incomestatement!C35</f>
        <v>10620</v>
      </c>
      <c r="D15" s="115"/>
      <c r="E15" s="115">
        <f>+incomestatement!E35</f>
        <v>49459</v>
      </c>
      <c r="F15" s="115">
        <f>+incomestatement!F35</f>
        <v>20275</v>
      </c>
    </row>
    <row r="16" spans="1:6" ht="15.75">
      <c r="A16" s="30"/>
      <c r="B16" s="42"/>
      <c r="C16" s="42"/>
      <c r="D16" s="46"/>
      <c r="E16" s="42"/>
      <c r="F16" s="42"/>
    </row>
    <row r="17" spans="1:6" ht="15.75">
      <c r="A17" s="30" t="s">
        <v>155</v>
      </c>
      <c r="B17" s="92"/>
      <c r="C17" s="92"/>
      <c r="D17" s="46"/>
      <c r="E17" s="92"/>
      <c r="F17" s="92"/>
    </row>
    <row r="18" spans="1:6" ht="15">
      <c r="A18" s="3" t="s">
        <v>107</v>
      </c>
      <c r="B18" s="46" t="s">
        <v>1</v>
      </c>
      <c r="C18" s="115" t="s">
        <v>1</v>
      </c>
      <c r="D18" s="46"/>
      <c r="E18" s="46" t="s">
        <v>1</v>
      </c>
      <c r="F18" s="92" t="s">
        <v>1</v>
      </c>
    </row>
    <row r="19" spans="1:9" ht="15">
      <c r="A19" s="3" t="s">
        <v>108</v>
      </c>
      <c r="B19" s="46">
        <f>+E19-700</f>
        <v>-1679</v>
      </c>
      <c r="C19" s="115">
        <f>+F19-1506</f>
        <v>1146</v>
      </c>
      <c r="D19" s="46"/>
      <c r="E19" s="46">
        <v>-979</v>
      </c>
      <c r="F19" s="115">
        <v>2652</v>
      </c>
      <c r="I19" s="34"/>
    </row>
    <row r="20" spans="1:6" ht="15">
      <c r="A20" s="3" t="s">
        <v>109</v>
      </c>
      <c r="B20" s="92"/>
      <c r="C20" s="115"/>
      <c r="D20" s="46"/>
      <c r="E20" s="92"/>
      <c r="F20" s="92"/>
    </row>
    <row r="21" spans="1:8" ht="15">
      <c r="A21" s="3" t="s">
        <v>152</v>
      </c>
      <c r="B21" s="46">
        <f>+E21--1203</f>
        <v>-2324</v>
      </c>
      <c r="C21" s="115">
        <v>0</v>
      </c>
      <c r="D21" s="46"/>
      <c r="E21" s="46">
        <v>-3527</v>
      </c>
      <c r="F21" s="92">
        <v>0</v>
      </c>
      <c r="H21" s="34"/>
    </row>
    <row r="22" spans="1:6" ht="15">
      <c r="A22" s="3" t="s">
        <v>110</v>
      </c>
      <c r="B22" s="42">
        <f>+E22--270</f>
        <v>225</v>
      </c>
      <c r="C22" s="91">
        <v>0</v>
      </c>
      <c r="D22" s="46"/>
      <c r="E22" s="42">
        <v>-45</v>
      </c>
      <c r="F22" s="91">
        <v>0</v>
      </c>
    </row>
    <row r="23" spans="1:6" ht="15.75">
      <c r="A23" s="30" t="s">
        <v>156</v>
      </c>
      <c r="B23" s="46"/>
      <c r="C23" s="115"/>
      <c r="D23" s="46"/>
      <c r="E23" s="46"/>
      <c r="F23" s="115"/>
    </row>
    <row r="24" spans="1:6" ht="15.75">
      <c r="A24" s="30" t="s">
        <v>157</v>
      </c>
      <c r="B24" s="42">
        <f>SUM(B18:B22)</f>
        <v>-3778</v>
      </c>
      <c r="C24" s="125">
        <f>SUM(C18:C22)</f>
        <v>1146</v>
      </c>
      <c r="D24" s="46"/>
      <c r="E24" s="42">
        <f>SUM(E18:E22)</f>
        <v>-4551</v>
      </c>
      <c r="F24" s="42">
        <f>SUM(F18:F22)</f>
        <v>2652</v>
      </c>
    </row>
    <row r="25" spans="1:6" ht="15.75">
      <c r="A25" s="32"/>
      <c r="B25" s="46"/>
      <c r="C25" s="115"/>
      <c r="D25" s="46"/>
      <c r="E25" s="46"/>
      <c r="F25" s="115"/>
    </row>
    <row r="26" spans="1:6" ht="15.75">
      <c r="A26" s="30" t="s">
        <v>114</v>
      </c>
      <c r="B26" s="46"/>
      <c r="C26" s="115"/>
      <c r="D26" s="46"/>
      <c r="E26" s="46"/>
      <c r="F26" s="92"/>
    </row>
    <row r="27" spans="1:6" ht="16.5" thickBot="1">
      <c r="A27" s="30" t="s">
        <v>85</v>
      </c>
      <c r="B27" s="97">
        <f>+B24+B15</f>
        <v>10843</v>
      </c>
      <c r="C27" s="97">
        <f>+C24+C15</f>
        <v>11766</v>
      </c>
      <c r="D27" s="46"/>
      <c r="E27" s="97">
        <f>+E24+E15</f>
        <v>44908</v>
      </c>
      <c r="F27" s="97">
        <f>+F24+F15</f>
        <v>22927</v>
      </c>
    </row>
    <row r="28" spans="1:6" ht="15.75">
      <c r="A28" s="30"/>
      <c r="B28" s="46"/>
      <c r="C28" s="46"/>
      <c r="D28" s="46"/>
      <c r="E28" s="46"/>
      <c r="F28" s="46"/>
    </row>
    <row r="29" spans="1:6" ht="15.75">
      <c r="A29" s="30"/>
      <c r="B29" s="46"/>
      <c r="C29" s="46"/>
      <c r="D29" s="46"/>
      <c r="E29" s="46"/>
      <c r="F29" s="46"/>
    </row>
    <row r="30" spans="1:6" ht="15.75">
      <c r="A30" s="30" t="s">
        <v>88</v>
      </c>
      <c r="B30" s="46"/>
      <c r="C30" s="46"/>
      <c r="D30" s="46"/>
      <c r="E30" s="46"/>
      <c r="F30" s="46"/>
    </row>
    <row r="31" spans="1:6" ht="16.5" thickBot="1">
      <c r="A31" s="30" t="s">
        <v>60</v>
      </c>
      <c r="B31" s="97">
        <f>+B27</f>
        <v>10843</v>
      </c>
      <c r="C31" s="97">
        <f>+C27</f>
        <v>11766</v>
      </c>
      <c r="D31" s="46"/>
      <c r="E31" s="97">
        <f>+E27</f>
        <v>44908</v>
      </c>
      <c r="F31" s="97">
        <f>+F27</f>
        <v>22927</v>
      </c>
    </row>
    <row r="32" spans="2:6" ht="12.75">
      <c r="B32" s="98"/>
      <c r="C32" s="98"/>
      <c r="D32" s="99"/>
      <c r="E32" s="98"/>
      <c r="F32" s="33"/>
    </row>
    <row r="33" spans="1:6" ht="15">
      <c r="A33" s="49"/>
      <c r="B33" s="100"/>
      <c r="C33" s="100"/>
      <c r="D33" s="101"/>
      <c r="E33" s="100"/>
      <c r="F33" s="34"/>
    </row>
    <row r="34" spans="1:6" ht="15.75" customHeight="1">
      <c r="A34" s="110"/>
      <c r="B34" s="100"/>
      <c r="C34" s="100"/>
      <c r="D34" s="101"/>
      <c r="E34" s="100"/>
      <c r="F34" s="34"/>
    </row>
    <row r="35" spans="2:6" ht="15.75" customHeight="1">
      <c r="B35" s="100"/>
      <c r="C35" s="100"/>
      <c r="D35" s="101"/>
      <c r="E35" s="100"/>
      <c r="F35" s="34"/>
    </row>
    <row r="36" spans="2:6" ht="15.75" customHeight="1">
      <c r="B36" s="100"/>
      <c r="C36" s="100"/>
      <c r="D36" s="101"/>
      <c r="E36" s="100"/>
      <c r="F36" s="34"/>
    </row>
    <row r="37" spans="1:6" ht="16.5" customHeight="1">
      <c r="A37" s="127"/>
      <c r="B37" s="100"/>
      <c r="C37" s="100"/>
      <c r="D37" s="101"/>
      <c r="E37" s="100"/>
      <c r="F37" s="34"/>
    </row>
    <row r="38" spans="2:6" ht="16.5" customHeight="1">
      <c r="B38" s="100"/>
      <c r="C38" s="100"/>
      <c r="D38" s="101"/>
      <c r="E38" s="100"/>
      <c r="F38" s="34"/>
    </row>
    <row r="39" spans="2:6" ht="12.75">
      <c r="B39" s="100"/>
      <c r="C39" s="100"/>
      <c r="D39" s="101"/>
      <c r="E39" s="100"/>
      <c r="F39" s="34"/>
    </row>
  </sheetData>
  <mergeCells count="4">
    <mergeCell ref="A2:F2"/>
    <mergeCell ref="A3:F3"/>
    <mergeCell ref="A6:F6"/>
    <mergeCell ref="A7:F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="85" zoomScaleNormal="85" zoomScaleSheetLayoutView="75" workbookViewId="0" topLeftCell="A1">
      <selection activeCell="K55" sqref="K55"/>
    </sheetView>
  </sheetViews>
  <sheetFormatPr defaultColWidth="9.140625" defaultRowHeight="12.75"/>
  <cols>
    <col min="1" max="1" width="70.140625" style="0" customWidth="1"/>
    <col min="2" max="2" width="5.00390625" style="0" customWidth="1"/>
    <col min="3" max="3" width="18.7109375" style="69" customWidth="1"/>
    <col min="4" max="4" width="2.7109375" style="0" customWidth="1"/>
    <col min="5" max="5" width="18.7109375" style="0" customWidth="1"/>
    <col min="6" max="6" width="2.28125" style="0" customWidth="1"/>
    <col min="7" max="7" width="14.00390625" style="0" bestFit="1" customWidth="1"/>
  </cols>
  <sheetData>
    <row r="1" spans="1:3" ht="15">
      <c r="A1" s="3"/>
      <c r="B1" s="3"/>
      <c r="C1" s="49"/>
    </row>
    <row r="2" spans="1:3" ht="18">
      <c r="A2" s="20" t="s">
        <v>3</v>
      </c>
      <c r="B2" s="4"/>
      <c r="C2" s="70"/>
    </row>
    <row r="3" spans="1:3" ht="15">
      <c r="A3" s="1" t="s">
        <v>4</v>
      </c>
      <c r="B3" s="4"/>
      <c r="C3" s="70"/>
    </row>
    <row r="4" spans="2:3" ht="15">
      <c r="B4" s="4"/>
      <c r="C4" s="70"/>
    </row>
    <row r="5" spans="2:3" ht="15">
      <c r="B5" s="4"/>
      <c r="C5" s="70"/>
    </row>
    <row r="6" spans="1:3" ht="18">
      <c r="A6" s="19" t="s">
        <v>115</v>
      </c>
      <c r="B6" s="5"/>
      <c r="C6" s="103"/>
    </row>
    <row r="7" spans="1:6" ht="15.75">
      <c r="A7" s="142" t="s">
        <v>128</v>
      </c>
      <c r="B7" s="142"/>
      <c r="C7" s="142"/>
      <c r="D7" s="142"/>
      <c r="E7" s="142"/>
      <c r="F7" s="142"/>
    </row>
    <row r="8" spans="1:6" ht="15.75">
      <c r="A8" s="148"/>
      <c r="B8" s="148"/>
      <c r="C8" s="148"/>
      <c r="D8" s="148"/>
      <c r="E8" s="148"/>
      <c r="F8" s="148"/>
    </row>
    <row r="9" spans="1:6" ht="15.75">
      <c r="A9" s="7"/>
      <c r="B9" s="36"/>
      <c r="C9" s="121" t="s">
        <v>131</v>
      </c>
      <c r="D9" s="36"/>
      <c r="E9" s="121" t="s">
        <v>131</v>
      </c>
      <c r="F9" s="36"/>
    </row>
    <row r="10" spans="1:6" ht="15.75">
      <c r="A10" s="7"/>
      <c r="B10" s="36"/>
      <c r="C10" s="122">
        <v>2011</v>
      </c>
      <c r="D10" s="69"/>
      <c r="E10" s="122">
        <v>2010</v>
      </c>
      <c r="F10" s="36"/>
    </row>
    <row r="11" spans="1:5" ht="15.75">
      <c r="A11" s="7"/>
      <c r="B11" s="22" t="s">
        <v>1</v>
      </c>
      <c r="C11" s="57" t="s">
        <v>0</v>
      </c>
      <c r="D11" s="69"/>
      <c r="E11" s="57" t="s">
        <v>0</v>
      </c>
    </row>
    <row r="12" spans="1:5" ht="15">
      <c r="A12" s="7"/>
      <c r="B12" s="7"/>
      <c r="C12" s="58"/>
      <c r="D12" s="69"/>
      <c r="E12" s="58"/>
    </row>
    <row r="13" spans="1:5" s="36" customFormat="1" ht="15.75">
      <c r="A13" s="39" t="s">
        <v>25</v>
      </c>
      <c r="B13" s="39"/>
      <c r="C13" s="104" t="s">
        <v>1</v>
      </c>
      <c r="D13" s="44"/>
      <c r="E13" s="44"/>
    </row>
    <row r="14" spans="1:5" s="36" customFormat="1" ht="15.75">
      <c r="A14" s="39"/>
      <c r="B14" s="39"/>
      <c r="C14" s="104"/>
      <c r="D14" s="44"/>
      <c r="E14" s="44"/>
    </row>
    <row r="15" spans="1:8" s="36" customFormat="1" ht="15">
      <c r="A15" s="40" t="s">
        <v>135</v>
      </c>
      <c r="B15" s="40"/>
      <c r="C15" s="43">
        <v>-59751</v>
      </c>
      <c r="D15" s="43"/>
      <c r="E15" s="43">
        <v>19666</v>
      </c>
      <c r="G15" s="131"/>
      <c r="H15" s="66"/>
    </row>
    <row r="16" spans="1:5" s="36" customFormat="1" ht="15">
      <c r="A16" s="124" t="s">
        <v>144</v>
      </c>
      <c r="B16" s="40"/>
      <c r="C16" s="105">
        <v>-16222</v>
      </c>
      <c r="D16" s="43"/>
      <c r="E16" s="43">
        <v>1302</v>
      </c>
    </row>
    <row r="17" spans="1:7" s="36" customFormat="1" ht="15">
      <c r="A17" s="40" t="s">
        <v>21</v>
      </c>
      <c r="B17" s="40"/>
      <c r="C17" s="105">
        <f>374+23899</f>
        <v>24273</v>
      </c>
      <c r="D17" s="43"/>
      <c r="E17" s="43">
        <v>20513</v>
      </c>
      <c r="G17" s="112"/>
    </row>
    <row r="18" spans="1:5" s="36" customFormat="1" ht="15">
      <c r="A18" s="40" t="s">
        <v>22</v>
      </c>
      <c r="B18" s="40"/>
      <c r="C18" s="105">
        <v>-3420</v>
      </c>
      <c r="D18" s="43"/>
      <c r="E18" s="43">
        <v>-2796</v>
      </c>
    </row>
    <row r="19" spans="1:5" s="36" customFormat="1" ht="15">
      <c r="A19" s="40" t="s">
        <v>1</v>
      </c>
      <c r="B19" s="40"/>
      <c r="C19" s="123"/>
      <c r="D19" s="43"/>
      <c r="E19" s="48"/>
    </row>
    <row r="20" spans="1:5" s="36" customFormat="1" ht="24.75" customHeight="1">
      <c r="A20" s="40" t="s">
        <v>134</v>
      </c>
      <c r="B20" s="40"/>
      <c r="C20" s="48">
        <f>SUM(C15:C18)</f>
        <v>-55120</v>
      </c>
      <c r="D20" s="43"/>
      <c r="E20" s="48">
        <f>SUM(E15:E18)</f>
        <v>38685</v>
      </c>
    </row>
    <row r="21" spans="1:5" s="36" customFormat="1" ht="15">
      <c r="A21" s="40"/>
      <c r="B21" s="41"/>
      <c r="C21" s="105"/>
      <c r="D21" s="43"/>
      <c r="E21" s="43"/>
    </row>
    <row r="22" spans="1:5" s="36" customFormat="1" ht="15.75">
      <c r="A22" s="39" t="s">
        <v>26</v>
      </c>
      <c r="B22" s="16"/>
      <c r="C22" s="105"/>
      <c r="D22" s="26"/>
      <c r="E22" s="26"/>
    </row>
    <row r="23" spans="1:5" s="36" customFormat="1" ht="15">
      <c r="A23" s="40" t="s">
        <v>1</v>
      </c>
      <c r="B23" s="40"/>
      <c r="C23" s="105"/>
      <c r="D23" s="26"/>
      <c r="E23" s="43"/>
    </row>
    <row r="24" spans="1:5" s="36" customFormat="1" ht="15.75">
      <c r="A24" s="40" t="s">
        <v>28</v>
      </c>
      <c r="B24" s="39"/>
      <c r="C24" s="106">
        <v>-509</v>
      </c>
      <c r="D24" s="26"/>
      <c r="E24" s="43">
        <v>-727</v>
      </c>
    </row>
    <row r="25" spans="1:5" s="36" customFormat="1" ht="15.75">
      <c r="A25" s="40" t="s">
        <v>62</v>
      </c>
      <c r="B25" s="39"/>
      <c r="C25" s="106">
        <v>-24</v>
      </c>
      <c r="D25" s="26"/>
      <c r="E25" s="43">
        <v>-159</v>
      </c>
    </row>
    <row r="26" spans="1:5" s="36" customFormat="1" ht="15.75">
      <c r="A26" s="40" t="s">
        <v>71</v>
      </c>
      <c r="B26" s="39"/>
      <c r="C26" s="106">
        <v>0</v>
      </c>
      <c r="D26" s="26"/>
      <c r="E26" s="26">
        <v>956</v>
      </c>
    </row>
    <row r="27" spans="1:5" s="36" customFormat="1" ht="15.75">
      <c r="A27" s="40" t="s">
        <v>73</v>
      </c>
      <c r="B27" s="39"/>
      <c r="C27" s="106">
        <v>327</v>
      </c>
      <c r="D27" s="26"/>
      <c r="E27" s="26">
        <v>354</v>
      </c>
    </row>
    <row r="28" spans="1:5" s="36" customFormat="1" ht="15">
      <c r="A28" s="40"/>
      <c r="B28" s="40"/>
      <c r="C28" s="105"/>
      <c r="D28" s="26"/>
      <c r="E28" s="26"/>
    </row>
    <row r="29" spans="1:5" s="36" customFormat="1" ht="24.75" customHeight="1">
      <c r="A29" s="40" t="s">
        <v>116</v>
      </c>
      <c r="B29" s="40"/>
      <c r="C29" s="107">
        <f>SUM(C24:C27)</f>
        <v>-206</v>
      </c>
      <c r="D29" s="26"/>
      <c r="E29" s="24">
        <f>SUM(E24:E27)</f>
        <v>424</v>
      </c>
    </row>
    <row r="30" spans="1:5" s="36" customFormat="1" ht="15">
      <c r="A30" s="40"/>
      <c r="B30" s="40"/>
      <c r="C30" s="105"/>
      <c r="D30" s="26"/>
      <c r="E30" s="26"/>
    </row>
    <row r="31" spans="1:5" s="36" customFormat="1" ht="15.75">
      <c r="A31" s="39" t="s">
        <v>27</v>
      </c>
      <c r="B31" s="39"/>
      <c r="C31" s="105"/>
      <c r="D31" s="26"/>
      <c r="E31" s="26"/>
    </row>
    <row r="32" spans="1:5" s="36" customFormat="1" ht="15">
      <c r="A32" s="40"/>
      <c r="B32" s="40"/>
      <c r="C32" s="105"/>
      <c r="D32" s="26"/>
      <c r="E32" s="26"/>
    </row>
    <row r="33" spans="1:5" s="36" customFormat="1" ht="15">
      <c r="A33" s="40" t="s">
        <v>75</v>
      </c>
      <c r="B33" s="40"/>
      <c r="C33" s="105">
        <v>14784</v>
      </c>
      <c r="D33" s="26"/>
      <c r="E33" s="26">
        <v>6670</v>
      </c>
    </row>
    <row r="34" spans="1:5" s="36" customFormat="1" ht="15">
      <c r="A34" s="40" t="s">
        <v>72</v>
      </c>
      <c r="B34" s="40"/>
      <c r="C34" s="105">
        <v>0</v>
      </c>
      <c r="D34" s="26"/>
      <c r="E34" s="26">
        <v>3016</v>
      </c>
    </row>
    <row r="35" spans="1:5" s="36" customFormat="1" ht="15">
      <c r="A35" s="40" t="s">
        <v>82</v>
      </c>
      <c r="B35" s="40"/>
      <c r="C35" s="105">
        <v>-123</v>
      </c>
      <c r="D35" s="26"/>
      <c r="E35" s="26">
        <v>-2</v>
      </c>
    </row>
    <row r="36" spans="1:5" s="36" customFormat="1" ht="15">
      <c r="A36" s="40" t="s">
        <v>81</v>
      </c>
      <c r="B36" s="40"/>
      <c r="C36" s="105">
        <v>-59</v>
      </c>
      <c r="D36" s="26"/>
      <c r="E36" s="26">
        <v>-31</v>
      </c>
    </row>
    <row r="37" spans="1:5" s="36" customFormat="1" ht="15">
      <c r="A37" s="40" t="s">
        <v>145</v>
      </c>
      <c r="B37" s="40"/>
      <c r="C37" s="105">
        <v>-10329</v>
      </c>
      <c r="D37" s="26"/>
      <c r="E37" s="26">
        <v>0</v>
      </c>
    </row>
    <row r="38" spans="1:5" s="36" customFormat="1" ht="15">
      <c r="A38" s="40" t="s">
        <v>61</v>
      </c>
      <c r="B38" s="40"/>
      <c r="C38" s="105">
        <v>-556</v>
      </c>
      <c r="D38" s="26"/>
      <c r="E38" s="26">
        <v>-498</v>
      </c>
    </row>
    <row r="39" spans="1:5" s="36" customFormat="1" ht="15">
      <c r="A39" s="40" t="s">
        <v>102</v>
      </c>
      <c r="B39" s="41"/>
      <c r="C39" s="105">
        <v>60222</v>
      </c>
      <c r="D39" s="26"/>
      <c r="E39" s="43">
        <v>-18750</v>
      </c>
    </row>
    <row r="40" spans="1:5" s="36" customFormat="1" ht="15">
      <c r="A40" s="40" t="s">
        <v>1</v>
      </c>
      <c r="B40" s="40"/>
      <c r="C40" s="105"/>
      <c r="D40" s="26"/>
      <c r="E40" s="26"/>
    </row>
    <row r="41" spans="1:5" s="36" customFormat="1" ht="24.75" customHeight="1">
      <c r="A41" s="40" t="s">
        <v>101</v>
      </c>
      <c r="B41" s="39"/>
      <c r="C41" s="107">
        <f>SUM(C33:C40)</f>
        <v>63939</v>
      </c>
      <c r="D41" s="26"/>
      <c r="E41" s="24">
        <f>SUM(E33:E40)</f>
        <v>-9595</v>
      </c>
    </row>
    <row r="42" spans="1:5" s="36" customFormat="1" ht="15">
      <c r="A42" s="2"/>
      <c r="B42" s="2"/>
      <c r="C42" s="106"/>
      <c r="D42" s="26"/>
      <c r="E42" s="26"/>
    </row>
    <row r="43" spans="1:5" s="44" customFormat="1" ht="15">
      <c r="A43" s="47" t="s">
        <v>23</v>
      </c>
      <c r="B43" s="47"/>
      <c r="C43" s="108">
        <v>-8</v>
      </c>
      <c r="D43" s="43"/>
      <c r="E43" s="48">
        <v>-47</v>
      </c>
    </row>
    <row r="44" spans="1:5" s="36" customFormat="1" ht="15">
      <c r="A44" s="2"/>
      <c r="B44" s="2"/>
      <c r="C44" s="106"/>
      <c r="D44" s="26"/>
      <c r="E44" s="26"/>
    </row>
    <row r="45" spans="1:5" s="36" customFormat="1" ht="15">
      <c r="A45" s="2" t="s">
        <v>142</v>
      </c>
      <c r="B45" s="2"/>
      <c r="C45" s="43">
        <f>C20+C29+C41+C43</f>
        <v>8605</v>
      </c>
      <c r="D45" s="26"/>
      <c r="E45" s="26">
        <f>E20+E29+E41+E43</f>
        <v>29467</v>
      </c>
    </row>
    <row r="46" spans="1:5" s="36" customFormat="1" ht="15">
      <c r="A46" s="2"/>
      <c r="B46" s="2"/>
      <c r="C46" s="43"/>
      <c r="D46" s="26"/>
      <c r="E46" s="26"/>
    </row>
    <row r="47" spans="1:5" s="36" customFormat="1" ht="15">
      <c r="A47" s="2" t="s">
        <v>29</v>
      </c>
      <c r="B47" s="2"/>
      <c r="C47" s="43">
        <f>+E59</f>
        <v>50501</v>
      </c>
      <c r="D47" s="26"/>
      <c r="E47" s="26">
        <v>21027</v>
      </c>
    </row>
    <row r="48" spans="1:5" s="36" customFormat="1" ht="15">
      <c r="A48" s="2"/>
      <c r="B48" s="2"/>
      <c r="C48" s="43"/>
      <c r="D48" s="26"/>
      <c r="E48" s="26"/>
    </row>
    <row r="49" spans="1:5" ht="24.75" customHeight="1" thickBot="1">
      <c r="A49" s="2" t="s">
        <v>143</v>
      </c>
      <c r="B49" s="3"/>
      <c r="C49" s="25">
        <f>SUM(C45:C48)</f>
        <v>59106</v>
      </c>
      <c r="D49" s="23"/>
      <c r="E49" s="25">
        <f>SUM(E45:E48)</f>
        <v>50494</v>
      </c>
    </row>
    <row r="50" spans="1:5" ht="18">
      <c r="A50" s="20"/>
      <c r="B50" s="4"/>
      <c r="C50" s="109"/>
      <c r="D50" s="23"/>
      <c r="E50" s="23"/>
    </row>
    <row r="51" spans="1:5" ht="15">
      <c r="A51" s="1"/>
      <c r="B51" s="4"/>
      <c r="C51" s="109" t="s">
        <v>1</v>
      </c>
      <c r="D51" s="37"/>
      <c r="E51" s="37"/>
    </row>
    <row r="52" spans="1:5" ht="15">
      <c r="A52" s="1"/>
      <c r="B52" s="4"/>
      <c r="C52" s="109"/>
      <c r="D52" s="37"/>
      <c r="E52" s="37"/>
    </row>
    <row r="53" spans="1:3" ht="15">
      <c r="A53" s="21" t="s">
        <v>24</v>
      </c>
      <c r="B53" s="4"/>
      <c r="C53" s="70"/>
    </row>
    <row r="54" spans="1:3" ht="15">
      <c r="A54" s="1"/>
      <c r="B54" s="4"/>
      <c r="C54" s="70"/>
    </row>
    <row r="55" spans="1:5" ht="15">
      <c r="A55" s="21" t="s">
        <v>153</v>
      </c>
      <c r="B55" s="4"/>
      <c r="C55" s="60">
        <v>59106</v>
      </c>
      <c r="D55" s="26"/>
      <c r="E55" s="60">
        <v>61698</v>
      </c>
    </row>
    <row r="56" spans="1:5" ht="15">
      <c r="A56" s="21" t="s">
        <v>69</v>
      </c>
      <c r="B56" s="4"/>
      <c r="C56" s="60">
        <v>0</v>
      </c>
      <c r="D56" s="26"/>
      <c r="E56" s="60">
        <v>-11204</v>
      </c>
    </row>
    <row r="57" spans="1:5" ht="15">
      <c r="A57" s="110" t="s">
        <v>133</v>
      </c>
      <c r="B57" s="4"/>
      <c r="C57" s="132">
        <f>SUM(C55:C56)</f>
        <v>59106</v>
      </c>
      <c r="D57" s="26"/>
      <c r="E57" s="132">
        <f>SUM(E55:E56)</f>
        <v>50494</v>
      </c>
    </row>
    <row r="58" spans="1:5" ht="15">
      <c r="A58" s="110" t="s">
        <v>67</v>
      </c>
      <c r="B58" s="4"/>
      <c r="C58" s="60">
        <v>0</v>
      </c>
      <c r="D58" s="26"/>
      <c r="E58" s="60">
        <v>7</v>
      </c>
    </row>
    <row r="59" spans="1:5" ht="24" customHeight="1" thickBot="1">
      <c r="A59" s="2" t="s">
        <v>136</v>
      </c>
      <c r="B59" s="4"/>
      <c r="C59" s="25">
        <f>+C57+C58</f>
        <v>59106</v>
      </c>
      <c r="D59" s="26"/>
      <c r="E59" s="25">
        <f>+E57+E58</f>
        <v>50501</v>
      </c>
    </row>
    <row r="60" spans="1:5" ht="15">
      <c r="A60" s="21"/>
      <c r="B60" s="4"/>
      <c r="C60" s="43"/>
      <c r="D60" s="26"/>
      <c r="E60" s="26"/>
    </row>
    <row r="61" spans="1:5" ht="15">
      <c r="A61" s="21"/>
      <c r="B61" s="4"/>
      <c r="C61" s="43"/>
      <c r="D61" s="26"/>
      <c r="E61" s="26"/>
    </row>
    <row r="62" spans="1:5" ht="15">
      <c r="A62" s="110" t="s">
        <v>154</v>
      </c>
      <c r="B62" s="4"/>
      <c r="C62" s="43"/>
      <c r="D62" s="26"/>
      <c r="E62" s="26"/>
    </row>
    <row r="63" spans="1:5" ht="15">
      <c r="A63" s="21"/>
      <c r="B63" s="4"/>
      <c r="C63" s="43"/>
      <c r="D63" s="26"/>
      <c r="E63" s="26"/>
    </row>
    <row r="64" spans="1:5" ht="15">
      <c r="A64" s="21"/>
      <c r="B64" s="4"/>
      <c r="C64" s="43"/>
      <c r="D64" s="26"/>
      <c r="E64" s="26"/>
    </row>
    <row r="65" spans="1:5" ht="15">
      <c r="A65" s="21"/>
      <c r="B65" s="4"/>
      <c r="C65" s="43"/>
      <c r="D65" s="26"/>
      <c r="E65" s="26"/>
    </row>
    <row r="66" spans="1:5" ht="15">
      <c r="A66" s="118"/>
      <c r="B66" s="4"/>
      <c r="C66" s="43"/>
      <c r="D66" s="26"/>
      <c r="E66" s="26"/>
    </row>
    <row r="67" spans="1:6" ht="15">
      <c r="A67" s="102"/>
      <c r="B67" s="70"/>
      <c r="C67" s="43"/>
      <c r="D67" s="43"/>
      <c r="E67" s="43"/>
      <c r="F67" s="69"/>
    </row>
    <row r="68" s="69" customFormat="1" ht="15">
      <c r="A68" s="102"/>
    </row>
    <row r="69" s="69" customFormat="1" ht="15">
      <c r="A69" s="102" t="s">
        <v>103</v>
      </c>
    </row>
    <row r="70" ht="12.75">
      <c r="A70" s="69"/>
    </row>
  </sheetData>
  <mergeCells count="2">
    <mergeCell ref="A7:F7"/>
    <mergeCell ref="A8:F8"/>
  </mergeCells>
  <printOptions horizontalCentered="1"/>
  <pageMargins left="0.7480314960629921" right="0.7480314960629921" top="0.984251968503937" bottom="0.7874015748031497" header="0.5118110236220472" footer="0.1968503937007874"/>
  <pageSetup fitToHeight="1" fitToWidth="1" horizontalDpi="600" verticalDpi="600" orientation="portrait" paperSize="9" scale="64" r:id="rId2"/>
  <colBreaks count="1" manualBreakCount="1">
    <brk id="5" max="20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scwong</cp:lastModifiedBy>
  <cp:lastPrinted>2011-11-21T03:25:52Z</cp:lastPrinted>
  <dcterms:created xsi:type="dcterms:W3CDTF">1999-03-24T07:15:04Z</dcterms:created>
  <dcterms:modified xsi:type="dcterms:W3CDTF">2011-11-25T08:55:17Z</dcterms:modified>
  <cp:category/>
  <cp:version/>
  <cp:contentType/>
  <cp:contentStatus/>
</cp:coreProperties>
</file>